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5.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https://uniwa.sharepoint.com/teams/RES-CSI-Research-Teams-Group/Shared Documents/ACT - Human Services Delivery Tools and Resources/Delphi/Round 1/Embedded Docs/"/>
    </mc:Choice>
  </mc:AlternateContent>
  <xr:revisionPtr revIDLastSave="179" documentId="8_{8AC8439D-D56C-4250-963E-50E407D93A96}" xr6:coauthVersionLast="47" xr6:coauthVersionMax="47" xr10:uidLastSave="{BFF6C78B-92CF-4116-B209-926CFAF1B6B9}"/>
  <workbookProtection lockStructure="1"/>
  <bookViews>
    <workbookView xWindow="38280" yWindow="5550" windowWidth="29040" windowHeight="15840" tabRatio="902" firstSheet="5" activeTab="16" xr2:uid="{00000000-000D-0000-FFFF-FFFF00000000}"/>
  </bookViews>
  <sheets>
    <sheet name="Notice" sheetId="1" r:id="rId1"/>
    <sheet name="Conventions" sheetId="7" r:id="rId2"/>
    <sheet name="Information" sheetId="4" r:id="rId3"/>
    <sheet name="Contents" sheetId="18" r:id="rId4"/>
    <sheet name="Version_Control" sheetId="8" r:id="rId5"/>
    <sheet name="Key_Data" sheetId="10" r:id="rId6"/>
    <sheet name="People" sheetId="11" r:id="rId7"/>
    <sheet name="Property" sheetId="12" r:id="rId8"/>
    <sheet name="Vehicles" sheetId="13" r:id="rId9"/>
    <sheet name="Direct_OH" sheetId="14" r:id="rId10"/>
    <sheet name="Indirect_OH" sheetId="16" r:id="rId11"/>
    <sheet name="Program_Pricing" sheetId="17" r:id="rId12"/>
    <sheet name="Accommodation_Pricing" sheetId="26" r:id="rId13"/>
    <sheet name="Health_Professionals_Pricing" sheetId="21" r:id="rId14"/>
    <sheet name="Client_Pricing_Calculator" sheetId="28" r:id="rId15"/>
    <sheet name="Cost_Summary" sheetId="25" r:id="rId16"/>
    <sheet name="Funding_Sources" sheetId="30" r:id="rId17"/>
    <sheet name="Funding_Summary" sheetId="31" r:id="rId18"/>
  </sheets>
  <definedNames>
    <definedName name="_xlnm._FilterDatabase" localSheetId="14" hidden="1">Client_Pricing_Calculator!$I$5:$I$99</definedName>
    <definedName name="_xlnm._FilterDatabase" localSheetId="9" hidden="1">Direct_OH!$A$12:$AZ$62</definedName>
    <definedName name="_xlnm._FilterDatabase" localSheetId="16" hidden="1">Funding_Sources!$A$12:$DA$62</definedName>
    <definedName name="_xlnm._FilterDatabase" localSheetId="6" hidden="1">People!$A$12:$EL$112</definedName>
    <definedName name="_xlnm._FilterDatabase" localSheetId="7" hidden="1">Property!$A$12:$CR$37</definedName>
    <definedName name="_xlnm._FilterDatabase" localSheetId="8" hidden="1">Vehicles!$A$12:$CM$62</definedName>
    <definedName name="accom_cost_total">Accommodation_Pricing!$D$28</definedName>
    <definedName name="accom_pricing_summary_table">Accommodation_Pricing!$F$56:$Y$57</definedName>
    <definedName name="accom_short_title">Key_Data!$C$103</definedName>
    <definedName name="accom_table">Key_Data!$C$35:$G$55</definedName>
    <definedName name="admin_oh_summary_table">Indirect_OH!$G$28:$AE$29</definedName>
    <definedName name="admin_short_title">Key_Data!$C$105</definedName>
    <definedName name="agency_uplift_rate">Key_Data!$C$24</definedName>
    <definedName name="AL_loading_rate">Key_Data!$C$20</definedName>
    <definedName name="AL_propn">Key_Data!$D$14</definedName>
    <definedName name="at_work_propn">Key_Data!$D$17</definedName>
    <definedName name="comm_cost_total">Program_Pricing!$AA$28</definedName>
    <definedName name="comm_short_title">Key_Data!$C$101</definedName>
    <definedName name="corp_cost_total">Program_Pricing!$Z$28</definedName>
    <definedName name="corp_short_title">Key_Data!$C$100</definedName>
    <definedName name="cost_type_anchor">Key_Data!$B$120</definedName>
    <definedName name="cost_type_counta">Key_Data!$B$123</definedName>
    <definedName name="cost_type_list">Key_Data!$B$121:$B$122</definedName>
    <definedName name="CPV_CSI">Notice!$A$3</definedName>
    <definedName name="current_rev">Version_Control!$A$23</definedName>
    <definedName name="direct_oh_by_house_summary_table">Direct_OH!$AE$68:$AX$69</definedName>
    <definedName name="direct_oh_summary_table">Direct_OH!$D$68:$AC$69</definedName>
    <definedName name="direct_people_by_house_summary_table">People!$DH$123:$EA$124</definedName>
    <definedName name="direct_people_summary_table">People!$BK$123:$CK$124</definedName>
    <definedName name="dpa">Key_Data!$C$111</definedName>
    <definedName name="dpw">Key_Data!$C$112</definedName>
    <definedName name="DSO">Information!$C$10</definedName>
    <definedName name="emp_type_list">Key_Data!$B$137:$B$139</definedName>
    <definedName name="emp_type_table">Key_Data!$B$136:$E$139</definedName>
    <definedName name="fnpa">Key_Data!$C$115</definedName>
    <definedName name="full_programs_table">Key_Data!$B$79:$F$105</definedName>
    <definedName name="Funding_List">Key_Data!$B$145:$B$148</definedName>
    <definedName name="Funding_Table">Funding_Sources!$AI$68:$BH$73</definedName>
    <definedName name="Funding_Table_Accom">Funding_Sources!$CF$68:$CZ$73</definedName>
    <definedName name="fundraising_cost_total">Program_Pricing!$AB$28</definedName>
    <definedName name="fundraising_short_title">Key_Data!$C$102</definedName>
    <definedName name="house_anchor">Key_Data!$C$35</definedName>
    <definedName name="House_Price_Table">Accommodation_Pricing!$F$56:$Y$57</definedName>
    <definedName name="hp_alloc_header">People!$ED$12</definedName>
    <definedName name="hp_classn_anchor">Key_Data!$C$62</definedName>
    <definedName name="hp_classn_counta">Key_Data!$C$73</definedName>
    <definedName name="hp_classn_list">Key_Data!$C$63:$C$72</definedName>
    <definedName name="hp_cost_header">People!$EN$12</definedName>
    <definedName name="hp_cost_total">Health_Professionals_Pricing!$D$28</definedName>
    <definedName name="hp_emp_type">Key_Data!$B$139</definedName>
    <definedName name="hp_emp_type_anchor">Key_Data!$B$128</definedName>
    <definedName name="hp_emp_type_and_classn_anchor">People!$EH$149</definedName>
    <definedName name="hp_emp_type_counta">Key_Data!$B$131</definedName>
    <definedName name="hp_emp_type_list">Key_Data!$B$129:$B$130</definedName>
    <definedName name="hp_funding_table">Funding_Sources!$DW$68:$EQ$73</definedName>
    <definedName name="hp_Price_Table">Health_Professionals_Pricing!$F$54:$Y$54</definedName>
    <definedName name="hp_pricing_summary_table">Health_Professionals_Pricing!$F$56:$Y$57</definedName>
    <definedName name="hp_sdu_table">People!$EH$149:$EM$169</definedName>
    <definedName name="hp_short_title">Key_Data!$C$104</definedName>
    <definedName name="hpsdupa">People!$EJ$171</definedName>
    <definedName name="inactive">Key_Data!$C$153</definedName>
    <definedName name="indirect_people_by_house_summary_table">People!$DH$128:$EA$129</definedName>
    <definedName name="indirect_people_summary_table">People!$BK$128:'People'!$CK$129</definedName>
    <definedName name="LSL_rate">Key_Data!$C$22</definedName>
    <definedName name="model_start_year">Key_Data!$F$8</definedName>
    <definedName name="people_by_house_summary_table">People!$DH$118:$EA$119</definedName>
    <definedName name="people_summary_table">People!$BK$118:$CH$119</definedName>
    <definedName name="PH_propn">Key_Data!$D$15</definedName>
    <definedName name="_xlnm.Print_Area" localSheetId="14">Client_Pricing_Calculator!$A$1:$G$99</definedName>
    <definedName name="_xlnm.Print_Area" localSheetId="5">Key_Data!$A$1:$H$153</definedName>
    <definedName name="_xlnm.Print_Area" localSheetId="0">Notice!$A$2:$A$11</definedName>
    <definedName name="_xlnm.Print_Titles" localSheetId="9">Direct_OH!$A:$C,Direct_OH!$1:$12</definedName>
    <definedName name="_xlnm.Print_Titles" localSheetId="16">Funding_Sources!$A:$D,Funding_Sources!$1:$12</definedName>
    <definedName name="_xlnm.Print_Titles" localSheetId="5">Key_Data!$1:$8</definedName>
    <definedName name="_xlnm.Print_Titles" localSheetId="6">People!$A:$H,People!$1:$12</definedName>
    <definedName name="_xlnm.Print_Titles" localSheetId="7">Property!$A:$C,Property!$1:$12</definedName>
    <definedName name="_xlnm.Print_Titles" localSheetId="8">Vehicles!$A:$C,Vehicles!$1:$12</definedName>
    <definedName name="program_anchor">Key_Data!$C$79</definedName>
    <definedName name="program_cost_total">Program_Pricing!$AG$28</definedName>
    <definedName name="program_list">Key_Data!$B$80:$B$105</definedName>
    <definedName name="program_price_table">Program_Pricing!$F$56:$Y$57</definedName>
    <definedName name="program_pricing_summary_table" localSheetId="17">Funding_Summary!$P$28:$AI$28</definedName>
    <definedName name="program_pricing_summary_table">Program_Pricing!$F$56:$Y$57</definedName>
    <definedName name="program_title_anchor">Key_Data!$B$79</definedName>
    <definedName name="programs_table">Key_Data!$C$79:$F$105</definedName>
    <definedName name="property_by_house_summary_table">Property!$BW$43:$CP$44</definedName>
    <definedName name="property_summary_table">Property!$AU$43:$BT$44</definedName>
    <definedName name="ptax_rate">Key_Data!$C$30</definedName>
    <definedName name="rev_counta">Version_Control!$A$22</definedName>
    <definedName name="rev_list">Version_Control!$A$9:$A$21</definedName>
    <definedName name="rev_offset_anchor">Version_Control!$A$8</definedName>
    <definedName name="sdu_cost_by_house">Accommodation_Pricing!$F$29:$Y$29</definedName>
    <definedName name="sdu_cost_by_hp">Health_Professionals_Pricing!$F$29:$Y$29</definedName>
    <definedName name="sdu_cost_by_program">Program_Pricing!$F$29:$AB$29</definedName>
    <definedName name="SL_propn">Key_Data!$D$16</definedName>
    <definedName name="super_rate">Key_Data!$C$26</definedName>
    <definedName name="swhpa">Key_Data!$C$12</definedName>
    <definedName name="swhpfn">Key_Data!$C$11</definedName>
    <definedName name="swhpw">Key_Data!$C$10</definedName>
    <definedName name="title">Notice!$A$2</definedName>
    <definedName name="total_admin_oh">Indirect_OH!$C$19</definedName>
    <definedName name="Total_Indirect_Funding">Funding_Sources!$BH$73</definedName>
    <definedName name="total_indirect_people_costs_for_Admin_OH">People!$CK$144</definedName>
    <definedName name="ubdpa">Key_Data!$F$56</definedName>
    <definedName name="vehicles_by_house_summary_table" localSheetId="16">Funding_Sources!#REF!</definedName>
    <definedName name="vehicles_by_house_summary_table">Vehicles!$BR$68:$CK$69</definedName>
    <definedName name="vehicles_summary_table" localSheetId="16">Funding_Sources!$AI$68:$BH$69</definedName>
    <definedName name="vehicles_summary_table">Vehicles!$AP$68:$BO$69</definedName>
    <definedName name="version">Notice!$A$4</definedName>
    <definedName name="wcomp_rate">Key_Data!$C$28</definedName>
    <definedName name="wpa">Key_Data!$C$113</definedName>
    <definedName name="wpfn">Key_Data!$C$114</definedName>
    <definedName name="year">Information!$C$12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Q26" i="12" l="1"/>
  <c r="CI124" i="11"/>
  <c r="CI131" i="11" s="1"/>
  <c r="CI129" i="11"/>
  <c r="AB22" i="16"/>
  <c r="BO15" i="13"/>
  <c r="AO20" i="13"/>
  <c r="CJ14" i="11"/>
  <c r="CJ15" i="11"/>
  <c r="CJ16" i="11"/>
  <c r="CJ17" i="11"/>
  <c r="CJ18" i="11"/>
  <c r="CJ19" i="11"/>
  <c r="CJ20" i="11"/>
  <c r="CJ21" i="11"/>
  <c r="CJ22" i="11"/>
  <c r="CJ23" i="11"/>
  <c r="CJ24" i="11"/>
  <c r="CJ25" i="11"/>
  <c r="CJ26" i="11"/>
  <c r="CJ27" i="11"/>
  <c r="CJ28" i="11"/>
  <c r="CJ29" i="11"/>
  <c r="CJ30" i="11"/>
  <c r="CJ31" i="11"/>
  <c r="CJ32" i="11"/>
  <c r="CJ33" i="11"/>
  <c r="CJ34" i="11"/>
  <c r="CJ35" i="11"/>
  <c r="CJ36" i="11"/>
  <c r="CJ37" i="11"/>
  <c r="CJ38" i="11"/>
  <c r="CJ39" i="11"/>
  <c r="CJ40" i="11"/>
  <c r="CJ41" i="11"/>
  <c r="CJ42" i="11"/>
  <c r="CJ43" i="11"/>
  <c r="CJ44" i="11"/>
  <c r="CJ45" i="11"/>
  <c r="CJ46" i="11"/>
  <c r="CJ47" i="11"/>
  <c r="CJ48" i="11"/>
  <c r="CJ49" i="11"/>
  <c r="CJ51" i="11"/>
  <c r="CJ52" i="11"/>
  <c r="CJ53" i="11"/>
  <c r="CJ54" i="11"/>
  <c r="CJ55" i="11"/>
  <c r="CJ56" i="11"/>
  <c r="CJ57" i="11"/>
  <c r="CJ58" i="11"/>
  <c r="CJ59" i="11"/>
  <c r="CJ60" i="11"/>
  <c r="CJ61" i="11"/>
  <c r="CJ62" i="11"/>
  <c r="CJ63" i="11"/>
  <c r="CJ64" i="11"/>
  <c r="CJ65" i="11"/>
  <c r="CJ66" i="11"/>
  <c r="CJ67" i="11"/>
  <c r="CJ68" i="11"/>
  <c r="CJ69" i="11"/>
  <c r="CJ70" i="11"/>
  <c r="CJ71" i="11"/>
  <c r="CJ72" i="11"/>
  <c r="CJ73" i="11"/>
  <c r="CJ74" i="11"/>
  <c r="CJ75" i="11"/>
  <c r="CJ76" i="11"/>
  <c r="CJ77" i="11"/>
  <c r="CJ78" i="11"/>
  <c r="CJ79" i="11"/>
  <c r="CJ80" i="11"/>
  <c r="CJ81" i="11"/>
  <c r="CJ82" i="11"/>
  <c r="CJ83" i="11"/>
  <c r="CJ84" i="11"/>
  <c r="CJ85" i="11"/>
  <c r="CJ86" i="11"/>
  <c r="CJ87" i="11"/>
  <c r="CJ88" i="11"/>
  <c r="CJ89" i="11"/>
  <c r="CJ90" i="11"/>
  <c r="CJ91" i="11"/>
  <c r="CJ92" i="11"/>
  <c r="CJ93" i="11"/>
  <c r="CJ94" i="11"/>
  <c r="CJ95" i="11"/>
  <c r="CJ96" i="11"/>
  <c r="CJ97" i="11"/>
  <c r="CJ98" i="11"/>
  <c r="CJ99" i="11"/>
  <c r="CJ100" i="11"/>
  <c r="CJ101" i="11"/>
  <c r="CJ102" i="11"/>
  <c r="CJ103" i="11"/>
  <c r="CJ104" i="11"/>
  <c r="CJ105" i="11"/>
  <c r="CJ106" i="11"/>
  <c r="CJ107" i="11"/>
  <c r="CJ108" i="11"/>
  <c r="CJ109" i="11"/>
  <c r="CJ110" i="11"/>
  <c r="CJ111" i="11"/>
  <c r="CJ112" i="11"/>
  <c r="CI14" i="11"/>
  <c r="CI15" i="11"/>
  <c r="CI16" i="11"/>
  <c r="CI17" i="11"/>
  <c r="CI18" i="11"/>
  <c r="CI19" i="11"/>
  <c r="CI20" i="11"/>
  <c r="CI21" i="11"/>
  <c r="CI22" i="11"/>
  <c r="CI23" i="11"/>
  <c r="CI24" i="11"/>
  <c r="CI25" i="11"/>
  <c r="CI26" i="11"/>
  <c r="CI27" i="11"/>
  <c r="CI28" i="11"/>
  <c r="CI29" i="11"/>
  <c r="CI30" i="11"/>
  <c r="CI31" i="11"/>
  <c r="CI32" i="11"/>
  <c r="CI33" i="11"/>
  <c r="CI34" i="11"/>
  <c r="CI35" i="11"/>
  <c r="CI36" i="11"/>
  <c r="CI37" i="11"/>
  <c r="CI38" i="11"/>
  <c r="CI39" i="11"/>
  <c r="CI40" i="11"/>
  <c r="CI41" i="11"/>
  <c r="CI42" i="11"/>
  <c r="CI43" i="11"/>
  <c r="CI44" i="11"/>
  <c r="CI45" i="11"/>
  <c r="CI46" i="11"/>
  <c r="CI47" i="11"/>
  <c r="CI48" i="11"/>
  <c r="CI49" i="11"/>
  <c r="CI51" i="11"/>
  <c r="CI52" i="11"/>
  <c r="CI53" i="11"/>
  <c r="CI54" i="11"/>
  <c r="CI55" i="11"/>
  <c r="CI56" i="11"/>
  <c r="CI57" i="11"/>
  <c r="CI58" i="11"/>
  <c r="CI59" i="11"/>
  <c r="CI60" i="11"/>
  <c r="CI61" i="11"/>
  <c r="CI62" i="11"/>
  <c r="CI63" i="11"/>
  <c r="CI64" i="11"/>
  <c r="CI65" i="11"/>
  <c r="CI66" i="11"/>
  <c r="CI67" i="11"/>
  <c r="CI68" i="11"/>
  <c r="CI69" i="11"/>
  <c r="CI70" i="11"/>
  <c r="CI71" i="11"/>
  <c r="CI72" i="11"/>
  <c r="CI73" i="11"/>
  <c r="CI74" i="11"/>
  <c r="CI75" i="11"/>
  <c r="CI76" i="11"/>
  <c r="CI77" i="11"/>
  <c r="CI78" i="11"/>
  <c r="CI79" i="11"/>
  <c r="CI80" i="11"/>
  <c r="CI81" i="11"/>
  <c r="CI82" i="11"/>
  <c r="CI83" i="11"/>
  <c r="CI84" i="11"/>
  <c r="CI85" i="11"/>
  <c r="CI86" i="11"/>
  <c r="CI87" i="11"/>
  <c r="CI88" i="11"/>
  <c r="CI89" i="11"/>
  <c r="CI90" i="11"/>
  <c r="CI91" i="11"/>
  <c r="CI92" i="11"/>
  <c r="CI93" i="11"/>
  <c r="CI94" i="11"/>
  <c r="CI95" i="11"/>
  <c r="CI96" i="11"/>
  <c r="CI97" i="11"/>
  <c r="CI98" i="11"/>
  <c r="CI99" i="11"/>
  <c r="CI100" i="11"/>
  <c r="CI101" i="11"/>
  <c r="CI102" i="11"/>
  <c r="CI103" i="11"/>
  <c r="CI104" i="11"/>
  <c r="CI105" i="11"/>
  <c r="CI106" i="11"/>
  <c r="CI107" i="11"/>
  <c r="CI108" i="11"/>
  <c r="CI109" i="11"/>
  <c r="CI110" i="11"/>
  <c r="CI111" i="11"/>
  <c r="CI112" i="11"/>
  <c r="CI7" i="11"/>
  <c r="CI12" i="11" s="1"/>
  <c r="G21" i="25"/>
  <c r="F21" i="25"/>
  <c r="I22" i="31"/>
  <c r="I50" i="31" s="1"/>
  <c r="H22" i="31"/>
  <c r="J12" i="31"/>
  <c r="I12" i="31"/>
  <c r="H12" i="31"/>
  <c r="BD69" i="30"/>
  <c r="BB69" i="30"/>
  <c r="BC69" i="30"/>
  <c r="BB70" i="30"/>
  <c r="BC70" i="30"/>
  <c r="BB71" i="30"/>
  <c r="BC71" i="30"/>
  <c r="BB72" i="30"/>
  <c r="BB73" i="30" s="1"/>
  <c r="BC72" i="30"/>
  <c r="BB15" i="30"/>
  <c r="BC15" i="30"/>
  <c r="BD15" i="30"/>
  <c r="BE15" i="30"/>
  <c r="BF15" i="30"/>
  <c r="BG15" i="30"/>
  <c r="BB16" i="30"/>
  <c r="BC16" i="30"/>
  <c r="BD16" i="30"/>
  <c r="BE16" i="30"/>
  <c r="BF16" i="30"/>
  <c r="BG16" i="30"/>
  <c r="BB17" i="30"/>
  <c r="BC17" i="30"/>
  <c r="BD17" i="30"/>
  <c r="BE17" i="30"/>
  <c r="BF17" i="30"/>
  <c r="BG17" i="30"/>
  <c r="BB18" i="30"/>
  <c r="BC18" i="30"/>
  <c r="BD18" i="30"/>
  <c r="BE18" i="30"/>
  <c r="BF18" i="30"/>
  <c r="BG18" i="30"/>
  <c r="BB19" i="30"/>
  <c r="BC19" i="30"/>
  <c r="BD19" i="30"/>
  <c r="BE19" i="30"/>
  <c r="BF19" i="30"/>
  <c r="BG19" i="30"/>
  <c r="BB20" i="30"/>
  <c r="BC20" i="30"/>
  <c r="BD20" i="30"/>
  <c r="BE20" i="30"/>
  <c r="BF20" i="30"/>
  <c r="BG20" i="30"/>
  <c r="BB21" i="30"/>
  <c r="BC21" i="30"/>
  <c r="BD21" i="30"/>
  <c r="BE21" i="30"/>
  <c r="BF21" i="30"/>
  <c r="BG21" i="30"/>
  <c r="BB22" i="30"/>
  <c r="BC22" i="30"/>
  <c r="BD22" i="30"/>
  <c r="BE22" i="30"/>
  <c r="BF22" i="30"/>
  <c r="BG22" i="30"/>
  <c r="BB23" i="30"/>
  <c r="BC23" i="30"/>
  <c r="BD23" i="30"/>
  <c r="BE23" i="30"/>
  <c r="BF23" i="30"/>
  <c r="BG23" i="30"/>
  <c r="BB24" i="30"/>
  <c r="BC24" i="30"/>
  <c r="BD24" i="30"/>
  <c r="BE24" i="30"/>
  <c r="BF24" i="30"/>
  <c r="BG24" i="30"/>
  <c r="BB25" i="30"/>
  <c r="BC25" i="30"/>
  <c r="BD25" i="30"/>
  <c r="BE25" i="30"/>
  <c r="BF25" i="30"/>
  <c r="BG25" i="30"/>
  <c r="BB26" i="30"/>
  <c r="BC26" i="30"/>
  <c r="BD26" i="30"/>
  <c r="BE26" i="30"/>
  <c r="BF26" i="30"/>
  <c r="BG26" i="30"/>
  <c r="BB27" i="30"/>
  <c r="BC27" i="30"/>
  <c r="BD27" i="30"/>
  <c r="BE27" i="30"/>
  <c r="BF27" i="30"/>
  <c r="BG27" i="30"/>
  <c r="BB28" i="30"/>
  <c r="BC28" i="30"/>
  <c r="BD28" i="30"/>
  <c r="BE28" i="30"/>
  <c r="BF28" i="30"/>
  <c r="BG28" i="30"/>
  <c r="BB29" i="30"/>
  <c r="BC29" i="30"/>
  <c r="BD29" i="30"/>
  <c r="BE29" i="30"/>
  <c r="BF29" i="30"/>
  <c r="BG29" i="30"/>
  <c r="BB30" i="30"/>
  <c r="BC30" i="30"/>
  <c r="BD30" i="30"/>
  <c r="BE30" i="30"/>
  <c r="BF30" i="30"/>
  <c r="BG30" i="30"/>
  <c r="BB31" i="30"/>
  <c r="BC31" i="30"/>
  <c r="BD31" i="30"/>
  <c r="BE31" i="30"/>
  <c r="BF31" i="30"/>
  <c r="BG31" i="30"/>
  <c r="BB32" i="30"/>
  <c r="BC32" i="30"/>
  <c r="BD32" i="30"/>
  <c r="BE32" i="30"/>
  <c r="BF32" i="30"/>
  <c r="BG32" i="30"/>
  <c r="BB33" i="30"/>
  <c r="BC33" i="30"/>
  <c r="BD33" i="30"/>
  <c r="BE33" i="30"/>
  <c r="BF33" i="30"/>
  <c r="BG33" i="30"/>
  <c r="BB34" i="30"/>
  <c r="BC34" i="30"/>
  <c r="BD34" i="30"/>
  <c r="BE34" i="30"/>
  <c r="BF34" i="30"/>
  <c r="BG34" i="30"/>
  <c r="BB35" i="30"/>
  <c r="BC35" i="30"/>
  <c r="BD35" i="30"/>
  <c r="BE35" i="30"/>
  <c r="BF35" i="30"/>
  <c r="BG35" i="30"/>
  <c r="BB36" i="30"/>
  <c r="BC36" i="30"/>
  <c r="BD36" i="30"/>
  <c r="BE36" i="30"/>
  <c r="BF36" i="30"/>
  <c r="BG36" i="30"/>
  <c r="BB37" i="30"/>
  <c r="BC37" i="30"/>
  <c r="BD37" i="30"/>
  <c r="BE37" i="30"/>
  <c r="BF37" i="30"/>
  <c r="BG37" i="30"/>
  <c r="BB38" i="30"/>
  <c r="BC38" i="30"/>
  <c r="BD38" i="30"/>
  <c r="BE38" i="30"/>
  <c r="BF38" i="30"/>
  <c r="BG38" i="30"/>
  <c r="BB39" i="30"/>
  <c r="BC39" i="30"/>
  <c r="BD39" i="30"/>
  <c r="BE39" i="30"/>
  <c r="BF39" i="30"/>
  <c r="BG39" i="30"/>
  <c r="BB40" i="30"/>
  <c r="BC40" i="30"/>
  <c r="BD40" i="30"/>
  <c r="BE40" i="30"/>
  <c r="BF40" i="30"/>
  <c r="BG40" i="30"/>
  <c r="BB41" i="30"/>
  <c r="BC41" i="30"/>
  <c r="BD41" i="30"/>
  <c r="BE41" i="30"/>
  <c r="BF41" i="30"/>
  <c r="BG41" i="30"/>
  <c r="BB42" i="30"/>
  <c r="BC42" i="30"/>
  <c r="BD42" i="30"/>
  <c r="BE42" i="30"/>
  <c r="BF42" i="30"/>
  <c r="BG42" i="30"/>
  <c r="BB43" i="30"/>
  <c r="BC43" i="30"/>
  <c r="BD43" i="30"/>
  <c r="BE43" i="30"/>
  <c r="BF43" i="30"/>
  <c r="BG43" i="30"/>
  <c r="BB44" i="30"/>
  <c r="BC44" i="30"/>
  <c r="BD44" i="30"/>
  <c r="BE44" i="30"/>
  <c r="BF44" i="30"/>
  <c r="BG44" i="30"/>
  <c r="BB45" i="30"/>
  <c r="BC45" i="30"/>
  <c r="BD45" i="30"/>
  <c r="BE45" i="30"/>
  <c r="BF45" i="30"/>
  <c r="BG45" i="30"/>
  <c r="BB46" i="30"/>
  <c r="BC46" i="30"/>
  <c r="BD46" i="30"/>
  <c r="BE46" i="30"/>
  <c r="BF46" i="30"/>
  <c r="BG46" i="30"/>
  <c r="BB47" i="30"/>
  <c r="BC47" i="30"/>
  <c r="BD47" i="30"/>
  <c r="BE47" i="30"/>
  <c r="BF47" i="30"/>
  <c r="BG47" i="30"/>
  <c r="BB48" i="30"/>
  <c r="BC48" i="30"/>
  <c r="BD48" i="30"/>
  <c r="BE48" i="30"/>
  <c r="BF48" i="30"/>
  <c r="BG48" i="30"/>
  <c r="BB49" i="30"/>
  <c r="BC49" i="30"/>
  <c r="BD49" i="30"/>
  <c r="BE49" i="30"/>
  <c r="BF49" i="30"/>
  <c r="BG49" i="30"/>
  <c r="BB50" i="30"/>
  <c r="BC50" i="30"/>
  <c r="BD50" i="30"/>
  <c r="BE50" i="30"/>
  <c r="BF50" i="30"/>
  <c r="BG50" i="30"/>
  <c r="BB51" i="30"/>
  <c r="BC51" i="30"/>
  <c r="BD51" i="30"/>
  <c r="BE51" i="30"/>
  <c r="BF51" i="30"/>
  <c r="BG51" i="30"/>
  <c r="BB52" i="30"/>
  <c r="BC52" i="30"/>
  <c r="BD52" i="30"/>
  <c r="BE52" i="30"/>
  <c r="BF52" i="30"/>
  <c r="BG52" i="30"/>
  <c r="BB53" i="30"/>
  <c r="BC53" i="30"/>
  <c r="BD53" i="30"/>
  <c r="BE53" i="30"/>
  <c r="BF53" i="30"/>
  <c r="BG53" i="30"/>
  <c r="BB54" i="30"/>
  <c r="BC54" i="30"/>
  <c r="BD54" i="30"/>
  <c r="BE54" i="30"/>
  <c r="BF54" i="30"/>
  <c r="BG54" i="30"/>
  <c r="BB55" i="30"/>
  <c r="BC55" i="30"/>
  <c r="BD55" i="30"/>
  <c r="BE55" i="30"/>
  <c r="BF55" i="30"/>
  <c r="BG55" i="30"/>
  <c r="BB56" i="30"/>
  <c r="BC56" i="30"/>
  <c r="BD56" i="30"/>
  <c r="BE56" i="30"/>
  <c r="BF56" i="30"/>
  <c r="BG56" i="30"/>
  <c r="BB57" i="30"/>
  <c r="BC57" i="30"/>
  <c r="BD57" i="30"/>
  <c r="BE57" i="30"/>
  <c r="BF57" i="30"/>
  <c r="BG57" i="30"/>
  <c r="BB58" i="30"/>
  <c r="BC58" i="30"/>
  <c r="BD58" i="30"/>
  <c r="BE58" i="30"/>
  <c r="BF58" i="30"/>
  <c r="BG58" i="30"/>
  <c r="BB59" i="30"/>
  <c r="BC59" i="30"/>
  <c r="BD59" i="30"/>
  <c r="BE59" i="30"/>
  <c r="BF59" i="30"/>
  <c r="BG59" i="30"/>
  <c r="BB60" i="30"/>
  <c r="BC60" i="30"/>
  <c r="BD60" i="30"/>
  <c r="BE60" i="30"/>
  <c r="BF60" i="30"/>
  <c r="BG60" i="30"/>
  <c r="BB61" i="30"/>
  <c r="BC61" i="30"/>
  <c r="BD61" i="30"/>
  <c r="BE61" i="30"/>
  <c r="BF61" i="30"/>
  <c r="BG61" i="30"/>
  <c r="BB62" i="30"/>
  <c r="BC62" i="30"/>
  <c r="BD62" i="30"/>
  <c r="BE62" i="30"/>
  <c r="BF62" i="30"/>
  <c r="BG62" i="30"/>
  <c r="BB7" i="30"/>
  <c r="BB12" i="30" s="1"/>
  <c r="BC7" i="30"/>
  <c r="BC12" i="30" s="1"/>
  <c r="AD7" i="30"/>
  <c r="AD12" i="30" s="1"/>
  <c r="AE7" i="30"/>
  <c r="AE12" i="30" s="1"/>
  <c r="BC73" i="30" l="1"/>
  <c r="CI128" i="11"/>
  <c r="CI123" i="11"/>
  <c r="BC68" i="30"/>
  <c r="BB68" i="30"/>
  <c r="H9" i="25" l="1"/>
  <c r="F9" i="25"/>
  <c r="CJ129" i="11"/>
  <c r="CJ124" i="11"/>
  <c r="CJ119" i="11"/>
  <c r="X69" i="14"/>
  <c r="Y69" i="14"/>
  <c r="Z66" i="17"/>
  <c r="AA66" i="17"/>
  <c r="Z7" i="17"/>
  <c r="Z12" i="17" s="1"/>
  <c r="Z15" i="17" s="1"/>
  <c r="AA7" i="17"/>
  <c r="AA12" i="17" s="1"/>
  <c r="AA15" i="17" s="1"/>
  <c r="AB29" i="16"/>
  <c r="AA22" i="16"/>
  <c r="AA29" i="16" s="1"/>
  <c r="AC22" i="16"/>
  <c r="AA7" i="16"/>
  <c r="AA12" i="16" s="1"/>
  <c r="AB7" i="16"/>
  <c r="AB12" i="16" s="1"/>
  <c r="X7" i="14"/>
  <c r="X12" i="14" s="1"/>
  <c r="Y7" i="14"/>
  <c r="Y12" i="14" s="1"/>
  <c r="BK69" i="13"/>
  <c r="BL69" i="13"/>
  <c r="BM69" i="13"/>
  <c r="BN69" i="13"/>
  <c r="AJ7" i="13"/>
  <c r="AJ12" i="13" s="1"/>
  <c r="AK7" i="13"/>
  <c r="AK12" i="13" s="1"/>
  <c r="BK7" i="13"/>
  <c r="BK12" i="13" s="1"/>
  <c r="BL7" i="13"/>
  <c r="BP44" i="12"/>
  <c r="BQ44" i="12"/>
  <c r="BT13" i="12"/>
  <c r="BN14" i="12"/>
  <c r="BO14" i="12"/>
  <c r="BP14" i="12"/>
  <c r="BQ14" i="12"/>
  <c r="BR14" i="12"/>
  <c r="BS14" i="12"/>
  <c r="BN15" i="12"/>
  <c r="BO15" i="12"/>
  <c r="BP15" i="12"/>
  <c r="BQ15" i="12"/>
  <c r="BR15" i="12"/>
  <c r="BS15" i="12"/>
  <c r="BN16" i="12"/>
  <c r="BO16" i="12"/>
  <c r="BP16" i="12"/>
  <c r="BQ16" i="12"/>
  <c r="BR16" i="12"/>
  <c r="BS16" i="12"/>
  <c r="BN17" i="12"/>
  <c r="BO17" i="12"/>
  <c r="BP17" i="12"/>
  <c r="BQ17" i="12"/>
  <c r="BR17" i="12"/>
  <c r="BS17" i="12"/>
  <c r="BN18" i="12"/>
  <c r="BO18" i="12"/>
  <c r="BP18" i="12"/>
  <c r="BQ18" i="12"/>
  <c r="BR18" i="12"/>
  <c r="BS18" i="12"/>
  <c r="BN19" i="12"/>
  <c r="BO19" i="12"/>
  <c r="BP19" i="12"/>
  <c r="BQ19" i="12"/>
  <c r="BR19" i="12"/>
  <c r="BS19" i="12"/>
  <c r="BN20" i="12"/>
  <c r="BO20" i="12"/>
  <c r="BP20" i="12"/>
  <c r="BQ20" i="12"/>
  <c r="BR20" i="12"/>
  <c r="BS20" i="12"/>
  <c r="BN21" i="12"/>
  <c r="BO21" i="12"/>
  <c r="BP21" i="12"/>
  <c r="BQ21" i="12"/>
  <c r="BR21" i="12"/>
  <c r="BS21" i="12"/>
  <c r="BN22" i="12"/>
  <c r="BO22" i="12"/>
  <c r="BP22" i="12"/>
  <c r="BQ22" i="12"/>
  <c r="BR22" i="12"/>
  <c r="BS22" i="12"/>
  <c r="BN23" i="12"/>
  <c r="BO23" i="12"/>
  <c r="BP23" i="12"/>
  <c r="BQ23" i="12"/>
  <c r="BR23" i="12"/>
  <c r="BS23" i="12"/>
  <c r="BN24" i="12"/>
  <c r="BO24" i="12"/>
  <c r="BP24" i="12"/>
  <c r="BQ24" i="12"/>
  <c r="BR24" i="12"/>
  <c r="BS24" i="12"/>
  <c r="BN25" i="12"/>
  <c r="BO25" i="12"/>
  <c r="BP25" i="12"/>
  <c r="BQ25" i="12"/>
  <c r="BR25" i="12"/>
  <c r="BS25" i="12"/>
  <c r="BN26" i="12"/>
  <c r="BO26" i="12"/>
  <c r="BP26" i="12"/>
  <c r="BQ26" i="12"/>
  <c r="BR26" i="12"/>
  <c r="BS26" i="12"/>
  <c r="BN27" i="12"/>
  <c r="BO27" i="12"/>
  <c r="BP27" i="12"/>
  <c r="BQ27" i="12"/>
  <c r="BR27" i="12"/>
  <c r="BS27" i="12"/>
  <c r="BN28" i="12"/>
  <c r="BO28" i="12"/>
  <c r="BP28" i="12"/>
  <c r="BQ28" i="12"/>
  <c r="BR28" i="12"/>
  <c r="BS28" i="12"/>
  <c r="BN29" i="12"/>
  <c r="BO29" i="12"/>
  <c r="BP29" i="12"/>
  <c r="BQ29" i="12"/>
  <c r="BR29" i="12"/>
  <c r="BS29" i="12"/>
  <c r="BN30" i="12"/>
  <c r="BO30" i="12"/>
  <c r="BP30" i="12"/>
  <c r="BQ30" i="12"/>
  <c r="BR30" i="12"/>
  <c r="BS30" i="12"/>
  <c r="BN31" i="12"/>
  <c r="BO31" i="12"/>
  <c r="BP31" i="12"/>
  <c r="BQ31" i="12"/>
  <c r="BR31" i="12"/>
  <c r="BS31" i="12"/>
  <c r="BN32" i="12"/>
  <c r="BO32" i="12"/>
  <c r="BP32" i="12"/>
  <c r="BQ32" i="12"/>
  <c r="BR32" i="12"/>
  <c r="BS32" i="12"/>
  <c r="BN33" i="12"/>
  <c r="BO33" i="12"/>
  <c r="BP33" i="12"/>
  <c r="BQ33" i="12"/>
  <c r="BR33" i="12"/>
  <c r="BS33" i="12"/>
  <c r="BN34" i="12"/>
  <c r="BO34" i="12"/>
  <c r="BP34" i="12"/>
  <c r="BQ34" i="12"/>
  <c r="BR34" i="12"/>
  <c r="BS34" i="12"/>
  <c r="BN35" i="12"/>
  <c r="BO35" i="12"/>
  <c r="BP35" i="12"/>
  <c r="BQ35" i="12"/>
  <c r="BR35" i="12"/>
  <c r="BS35" i="12"/>
  <c r="BN36" i="12"/>
  <c r="BO36" i="12"/>
  <c r="BP36" i="12"/>
  <c r="BQ36" i="12"/>
  <c r="BR36" i="12"/>
  <c r="BS36" i="12"/>
  <c r="BN37" i="12"/>
  <c r="BO37" i="12"/>
  <c r="BP37" i="12"/>
  <c r="BQ37" i="12"/>
  <c r="BR37" i="12"/>
  <c r="BS37" i="12"/>
  <c r="BN13" i="12"/>
  <c r="BO13" i="12"/>
  <c r="BP13" i="12"/>
  <c r="BQ13" i="12"/>
  <c r="BR13" i="12"/>
  <c r="BS13" i="12"/>
  <c r="BP7" i="12"/>
  <c r="BP12" i="12" s="1"/>
  <c r="BQ7" i="12"/>
  <c r="BQ12" i="12" s="1"/>
  <c r="AT15" i="12"/>
  <c r="AP7" i="12"/>
  <c r="AP12" i="12" s="1"/>
  <c r="AO7" i="12"/>
  <c r="AO12" i="12" s="1"/>
  <c r="CJ7" i="11"/>
  <c r="CJ12" i="11" s="1"/>
  <c r="CF140" i="11"/>
  <c r="CF138" i="11"/>
  <c r="CF139" i="11"/>
  <c r="BF7" i="11"/>
  <c r="BF12" i="11" s="1"/>
  <c r="BG7" i="11"/>
  <c r="BG12" i="11" s="1"/>
  <c r="L12" i="31"/>
  <c r="K12" i="31"/>
  <c r="DW69" i="30"/>
  <c r="DX7" i="30"/>
  <c r="DY7" i="30"/>
  <c r="DZ7" i="30"/>
  <c r="EA7" i="30"/>
  <c r="EB7" i="30"/>
  <c r="EC7" i="30"/>
  <c r="ED7" i="30"/>
  <c r="EE7" i="30"/>
  <c r="EF7" i="30"/>
  <c r="EG7" i="30"/>
  <c r="EH7" i="30"/>
  <c r="EI7" i="30"/>
  <c r="EJ7" i="30"/>
  <c r="EK7" i="30"/>
  <c r="EL7" i="30"/>
  <c r="EM7" i="30"/>
  <c r="EN7" i="30"/>
  <c r="EO7" i="30"/>
  <c r="EP7" i="30"/>
  <c r="DW7" i="30"/>
  <c r="DB12" i="30"/>
  <c r="DD7" i="30"/>
  <c r="DE7" i="30"/>
  <c r="DF7" i="30"/>
  <c r="DG7" i="30"/>
  <c r="DH7" i="30"/>
  <c r="DI7" i="30"/>
  <c r="DJ7" i="30"/>
  <c r="DK7" i="30"/>
  <c r="DL7" i="30"/>
  <c r="DM7" i="30"/>
  <c r="DN7" i="30"/>
  <c r="DO7" i="30"/>
  <c r="DP7" i="30"/>
  <c r="DQ7" i="30"/>
  <c r="DR7" i="30"/>
  <c r="DS7" i="30"/>
  <c r="DT7" i="30"/>
  <c r="DU7" i="30"/>
  <c r="DV7" i="30"/>
  <c r="DC7" i="30"/>
  <c r="ER6" i="30"/>
  <c r="EQ6" i="30"/>
  <c r="DB6" i="30"/>
  <c r="EM145" i="11"/>
  <c r="BE15" i="31"/>
  <c r="BF15" i="31"/>
  <c r="BG15" i="31"/>
  <c r="BH15" i="31"/>
  <c r="BI15" i="31"/>
  <c r="BJ15" i="31"/>
  <c r="BK15" i="31"/>
  <c r="BL15" i="31"/>
  <c r="BM15" i="31"/>
  <c r="BN15" i="31"/>
  <c r="BO15" i="31"/>
  <c r="BP15" i="31"/>
  <c r="BQ15" i="31"/>
  <c r="BR15" i="31"/>
  <c r="BS15" i="31"/>
  <c r="BT15" i="31"/>
  <c r="BU15" i="31"/>
  <c r="BV15" i="31"/>
  <c r="BW15" i="31"/>
  <c r="BD15" i="31"/>
  <c r="D10" i="21"/>
  <c r="BD7" i="31"/>
  <c r="BE7" i="31"/>
  <c r="BF7" i="31"/>
  <c r="BG7" i="31"/>
  <c r="BH7" i="31"/>
  <c r="BI7" i="31"/>
  <c r="BJ7" i="31"/>
  <c r="BK7" i="31"/>
  <c r="BL7" i="31"/>
  <c r="BM7" i="31"/>
  <c r="BN7" i="31"/>
  <c r="BO7" i="31"/>
  <c r="BP7" i="31"/>
  <c r="BQ7" i="31"/>
  <c r="BR7" i="31"/>
  <c r="BS7" i="31"/>
  <c r="BT7" i="31"/>
  <c r="BU7" i="31"/>
  <c r="BV7" i="31"/>
  <c r="BW7" i="31"/>
  <c r="AK15" i="31"/>
  <c r="AL15" i="31"/>
  <c r="AM15" i="31"/>
  <c r="AN15" i="31"/>
  <c r="AO15" i="31"/>
  <c r="AP15" i="31"/>
  <c r="AQ15" i="31"/>
  <c r="AR15" i="31"/>
  <c r="AS15" i="31"/>
  <c r="AT15" i="31"/>
  <c r="AU15" i="31"/>
  <c r="AV15" i="31"/>
  <c r="AW15" i="31"/>
  <c r="AX15" i="31"/>
  <c r="AY15" i="31"/>
  <c r="AZ15" i="31"/>
  <c r="BA15" i="31"/>
  <c r="BB15" i="31"/>
  <c r="BC15" i="31"/>
  <c r="AJ15" i="31"/>
  <c r="D10" i="26"/>
  <c r="F15" i="26" s="1"/>
  <c r="AK7" i="31"/>
  <c r="AL7" i="31"/>
  <c r="AM7" i="31"/>
  <c r="AN7" i="31"/>
  <c r="AO7" i="31"/>
  <c r="AP7" i="31"/>
  <c r="AQ7" i="31"/>
  <c r="AR7" i="31"/>
  <c r="AS7" i="31"/>
  <c r="AT7" i="31"/>
  <c r="AU7" i="31"/>
  <c r="AV7" i="31"/>
  <c r="AW7" i="31"/>
  <c r="AX7" i="31"/>
  <c r="AY7" i="31"/>
  <c r="AZ7" i="31"/>
  <c r="BA7" i="31"/>
  <c r="BB7" i="31"/>
  <c r="BC7" i="31"/>
  <c r="AJ7" i="31"/>
  <c r="AJ12" i="31" s="1"/>
  <c r="B23" i="12"/>
  <c r="A14" i="31"/>
  <c r="AI7" i="31"/>
  <c r="AI12" i="31" s="1"/>
  <c r="AH7" i="31"/>
  <c r="AH12" i="31" s="1"/>
  <c r="AG7" i="31"/>
  <c r="AG12" i="31" s="1"/>
  <c r="AF7" i="31"/>
  <c r="AF12" i="31" s="1"/>
  <c r="AE7" i="31"/>
  <c r="AD7" i="31"/>
  <c r="AD12" i="31" s="1"/>
  <c r="AC7" i="31"/>
  <c r="AC12" i="31" s="1"/>
  <c r="AB7" i="31"/>
  <c r="AB12" i="31" s="1"/>
  <c r="AA7" i="31"/>
  <c r="AA12" i="31" s="1"/>
  <c r="Z7" i="31"/>
  <c r="Z12" i="31" s="1"/>
  <c r="Y7" i="31"/>
  <c r="Y12" i="31" s="1"/>
  <c r="X7" i="31"/>
  <c r="X12" i="31" s="1"/>
  <c r="W7" i="31"/>
  <c r="W12" i="31" s="1"/>
  <c r="V7" i="31"/>
  <c r="V12" i="31" s="1"/>
  <c r="U7" i="31"/>
  <c r="U12" i="31" s="1"/>
  <c r="T7" i="31"/>
  <c r="T12" i="31" s="1"/>
  <c r="S7" i="31"/>
  <c r="S12" i="31" s="1"/>
  <c r="R7" i="31"/>
  <c r="R12" i="31" s="1"/>
  <c r="Q7" i="31"/>
  <c r="Q12" i="31" s="1"/>
  <c r="P7" i="31"/>
  <c r="P12" i="31" s="1"/>
  <c r="A5" i="31"/>
  <c r="A34" i="18" s="1"/>
  <c r="A2" i="31"/>
  <c r="A1" i="31"/>
  <c r="G34" i="10"/>
  <c r="BH6" i="30"/>
  <c r="BL12" i="13" l="1"/>
  <c r="BL68" i="13"/>
  <c r="BK68" i="13"/>
  <c r="AS12" i="31"/>
  <c r="AS34" i="31" s="1"/>
  <c r="AR12" i="31"/>
  <c r="AR34" i="31" s="1"/>
  <c r="AX12" i="31"/>
  <c r="AX34" i="31" s="1"/>
  <c r="AP12" i="31"/>
  <c r="AW12" i="31"/>
  <c r="AW34" i="31" s="1"/>
  <c r="AO12" i="31"/>
  <c r="AO34" i="31" s="1"/>
  <c r="BA12" i="31"/>
  <c r="AK12" i="31"/>
  <c r="AV12" i="31"/>
  <c r="AN12" i="31"/>
  <c r="AN34" i="31" s="1"/>
  <c r="BC12" i="31"/>
  <c r="AU12" i="31"/>
  <c r="AM12" i="31"/>
  <c r="BB12" i="31"/>
  <c r="BB34" i="31" s="1"/>
  <c r="AT12" i="31"/>
  <c r="AL12" i="31"/>
  <c r="AZ12" i="31"/>
  <c r="AY12" i="31"/>
  <c r="AY34" i="31" s="1"/>
  <c r="AQ12" i="31"/>
  <c r="AQ34" i="31" s="1"/>
  <c r="AE12" i="31"/>
  <c r="AE15" i="31" s="1"/>
  <c r="CJ131" i="11"/>
  <c r="Y68" i="14"/>
  <c r="X68" i="14"/>
  <c r="AA16" i="17"/>
  <c r="Z16" i="17"/>
  <c r="AB28" i="16"/>
  <c r="AA28" i="16"/>
  <c r="AB21" i="16"/>
  <c r="AA21" i="16"/>
  <c r="BQ43" i="12"/>
  <c r="BP43" i="12"/>
  <c r="CJ123" i="11"/>
  <c r="CJ118" i="11"/>
  <c r="CJ128" i="11"/>
  <c r="AJ34" i="31"/>
  <c r="Z34" i="31"/>
  <c r="Z15" i="31"/>
  <c r="Z16" i="31"/>
  <c r="Z59" i="31" s="1"/>
  <c r="AH34" i="31"/>
  <c r="AH15" i="31"/>
  <c r="AH16" i="31"/>
  <c r="AH59" i="31" s="1"/>
  <c r="S34" i="31"/>
  <c r="S15" i="31"/>
  <c r="S16" i="31"/>
  <c r="S59" i="31" s="1"/>
  <c r="AA34" i="31"/>
  <c r="AA15" i="31"/>
  <c r="AA16" i="31"/>
  <c r="AA59" i="31" s="1"/>
  <c r="AI34" i="31"/>
  <c r="AI15" i="31"/>
  <c r="AI16" i="31"/>
  <c r="AI59" i="31" s="1"/>
  <c r="T34" i="31"/>
  <c r="T15" i="31"/>
  <c r="T16" i="31"/>
  <c r="T59" i="31" s="1"/>
  <c r="AB34" i="31"/>
  <c r="AB15" i="31"/>
  <c r="AB16" i="31"/>
  <c r="AB59" i="31" s="1"/>
  <c r="U34" i="31"/>
  <c r="U16" i="31"/>
  <c r="U59" i="31" s="1"/>
  <c r="U15" i="31"/>
  <c r="AC34" i="31"/>
  <c r="AC16" i="31"/>
  <c r="AC59" i="31" s="1"/>
  <c r="AC15" i="31"/>
  <c r="R34" i="31"/>
  <c r="R15" i="31"/>
  <c r="R16" i="31"/>
  <c r="R59" i="31" s="1"/>
  <c r="V34" i="31"/>
  <c r="V15" i="31"/>
  <c r="V16" i="31"/>
  <c r="V59" i="31" s="1"/>
  <c r="AD34" i="31"/>
  <c r="AD15" i="31"/>
  <c r="AD16" i="31"/>
  <c r="AD59" i="31" s="1"/>
  <c r="AF34" i="31"/>
  <c r="AF15" i="31"/>
  <c r="AF16" i="31"/>
  <c r="AF59" i="31" s="1"/>
  <c r="P15" i="31"/>
  <c r="P16" i="31"/>
  <c r="P34" i="31" s="1"/>
  <c r="X34" i="31"/>
  <c r="X15" i="31"/>
  <c r="X16" i="31"/>
  <c r="X59" i="31" s="1"/>
  <c r="Q15" i="31"/>
  <c r="Q16" i="31"/>
  <c r="Y34" i="31"/>
  <c r="Y15" i="31"/>
  <c r="Y16" i="31"/>
  <c r="Y59" i="31" s="1"/>
  <c r="AG34" i="31"/>
  <c r="AG15" i="31"/>
  <c r="AG16" i="31"/>
  <c r="AG59" i="31" s="1"/>
  <c r="W16" i="31"/>
  <c r="W59" i="31" s="1"/>
  <c r="W15" i="31"/>
  <c r="A21" i="31"/>
  <c r="W34" i="31"/>
  <c r="AL34" i="31" l="1"/>
  <c r="AK34" i="31"/>
  <c r="AT16" i="31"/>
  <c r="AT59" i="31" s="1"/>
  <c r="BA16" i="31"/>
  <c r="BA59" i="31" s="1"/>
  <c r="BB16" i="31"/>
  <c r="BB59" i="31" s="1"/>
  <c r="AO16" i="31"/>
  <c r="AO59" i="31" s="1"/>
  <c r="AM16" i="31"/>
  <c r="AM59" i="31" s="1"/>
  <c r="AW16" i="31"/>
  <c r="AW59" i="31" s="1"/>
  <c r="AU16" i="31"/>
  <c r="AU59" i="31" s="1"/>
  <c r="AP16" i="31"/>
  <c r="AP59" i="31" s="1"/>
  <c r="AQ16" i="31"/>
  <c r="AQ59" i="31" s="1"/>
  <c r="BC34" i="31"/>
  <c r="AX16" i="31"/>
  <c r="AX59" i="31" s="1"/>
  <c r="AY16" i="31"/>
  <c r="AY59" i="31" s="1"/>
  <c r="AN16" i="31"/>
  <c r="AN59" i="31" s="1"/>
  <c r="AR16" i="31"/>
  <c r="AR59" i="31" s="1"/>
  <c r="AZ16" i="31"/>
  <c r="AZ59" i="31" s="1"/>
  <c r="AV16" i="31"/>
  <c r="AV59" i="31" s="1"/>
  <c r="AS16" i="31"/>
  <c r="AS59" i="31" s="1"/>
  <c r="BA34" i="31"/>
  <c r="AT34" i="31"/>
  <c r="AM34" i="31"/>
  <c r="AZ34" i="31"/>
  <c r="AV34" i="31"/>
  <c r="AE34" i="31"/>
  <c r="AU34" i="31"/>
  <c r="AL16" i="31"/>
  <c r="AL59" i="31" s="1"/>
  <c r="AK16" i="31"/>
  <c r="AK59" i="31" s="1"/>
  <c r="AP34" i="31"/>
  <c r="BC16" i="31"/>
  <c r="BC59" i="31" s="1"/>
  <c r="AE16" i="31"/>
  <c r="AE59" i="31" s="1"/>
  <c r="Z65" i="17"/>
  <c r="Z67" i="17" s="1"/>
  <c r="AA65" i="17"/>
  <c r="AA67" i="17" s="1"/>
  <c r="Q34" i="31"/>
  <c r="A27" i="31"/>
  <c r="K34" i="31" l="1"/>
  <c r="G34" i="31"/>
  <c r="A32" i="31" l="1"/>
  <c r="A45" i="31" l="1"/>
  <c r="A57" i="31" s="1"/>
  <c r="I14" i="30" l="1"/>
  <c r="I15" i="30"/>
  <c r="I16" i="30"/>
  <c r="I17" i="30"/>
  <c r="I18" i="30"/>
  <c r="I19" i="30"/>
  <c r="I20" i="30"/>
  <c r="I21" i="30"/>
  <c r="DB21" i="30" s="1"/>
  <c r="I22" i="30"/>
  <c r="I23" i="30"/>
  <c r="I24" i="30"/>
  <c r="AM24" i="30" s="1"/>
  <c r="I25" i="30"/>
  <c r="I26" i="30"/>
  <c r="I27" i="30"/>
  <c r="I28" i="30"/>
  <c r="I29" i="30"/>
  <c r="AU29" i="30" s="1"/>
  <c r="I30" i="30"/>
  <c r="I31" i="30"/>
  <c r="I32" i="30"/>
  <c r="I33" i="30"/>
  <c r="I34" i="30"/>
  <c r="I35" i="30"/>
  <c r="I36" i="30"/>
  <c r="I37" i="30"/>
  <c r="I38" i="30"/>
  <c r="I39" i="30"/>
  <c r="I40" i="30"/>
  <c r="I41" i="30"/>
  <c r="I42" i="30"/>
  <c r="I43" i="30"/>
  <c r="I44" i="30"/>
  <c r="I45" i="30"/>
  <c r="I46" i="30"/>
  <c r="AV46" i="30" s="1"/>
  <c r="I47" i="30"/>
  <c r="I48" i="30"/>
  <c r="DB48" i="30" s="1"/>
  <c r="I49" i="30"/>
  <c r="I50" i="30"/>
  <c r="I51" i="30"/>
  <c r="I52" i="30"/>
  <c r="I53" i="30"/>
  <c r="I54" i="30"/>
  <c r="I55" i="30"/>
  <c r="I56" i="30"/>
  <c r="DB56" i="30" s="1"/>
  <c r="I57" i="30"/>
  <c r="I58" i="30"/>
  <c r="I59" i="30"/>
  <c r="DB59" i="30" s="1"/>
  <c r="I60" i="30"/>
  <c r="I61" i="30"/>
  <c r="I62" i="30"/>
  <c r="I13" i="30"/>
  <c r="F78" i="10"/>
  <c r="C6" i="30"/>
  <c r="CG7" i="30"/>
  <c r="CH7" i="30"/>
  <c r="CI7" i="30"/>
  <c r="CJ7" i="30"/>
  <c r="CK7" i="30"/>
  <c r="CL7" i="30"/>
  <c r="CM7" i="30"/>
  <c r="CN7" i="30"/>
  <c r="CO7" i="30"/>
  <c r="CP7" i="30"/>
  <c r="CQ7" i="30"/>
  <c r="CR7" i="30"/>
  <c r="CS7" i="30"/>
  <c r="CT7" i="30"/>
  <c r="CU7" i="30"/>
  <c r="CV7" i="30"/>
  <c r="CW7" i="30"/>
  <c r="CX7" i="30"/>
  <c r="CY7" i="30"/>
  <c r="CY12" i="30" s="1"/>
  <c r="CF7" i="30"/>
  <c r="CF68" i="30" s="1"/>
  <c r="BV7" i="30"/>
  <c r="BV12" i="30" s="1"/>
  <c r="BV1" i="30" s="1"/>
  <c r="BW7" i="30"/>
  <c r="BX7" i="30"/>
  <c r="BX12" i="30" s="1"/>
  <c r="BX1" i="30" s="1"/>
  <c r="BY7" i="30"/>
  <c r="BY12" i="30" s="1"/>
  <c r="BY1" i="30" s="1"/>
  <c r="BZ7" i="30"/>
  <c r="BZ12" i="30" s="1"/>
  <c r="BZ1" i="30" s="1"/>
  <c r="CA7" i="30"/>
  <c r="CA12" i="30" s="1"/>
  <c r="CA1" i="30" s="1"/>
  <c r="CB7" i="30"/>
  <c r="CB12" i="30" s="1"/>
  <c r="CB1" i="30" s="1"/>
  <c r="CC7" i="30"/>
  <c r="CC12" i="30" s="1"/>
  <c r="CC1" i="30" s="1"/>
  <c r="CD7" i="30"/>
  <c r="CD12" i="30" s="1"/>
  <c r="CD1" i="30" s="1"/>
  <c r="CE7" i="30"/>
  <c r="CE12" i="30" s="1"/>
  <c r="CE1" i="30" s="1"/>
  <c r="BN7" i="30"/>
  <c r="BN12" i="30" s="1"/>
  <c r="BN1" i="30" s="1"/>
  <c r="BO7" i="30"/>
  <c r="BO12" i="30" s="1"/>
  <c r="BO1" i="30" s="1"/>
  <c r="BP7" i="30"/>
  <c r="BP12" i="30" s="1"/>
  <c r="BP1" i="30" s="1"/>
  <c r="BQ7" i="30"/>
  <c r="BQ12" i="30" s="1"/>
  <c r="BQ1" i="30" s="1"/>
  <c r="BR7" i="30"/>
  <c r="BR12" i="30" s="1"/>
  <c r="BR1" i="30" s="1"/>
  <c r="BS7" i="30"/>
  <c r="BS12" i="30" s="1"/>
  <c r="BS1" i="30" s="1"/>
  <c r="BT7" i="30"/>
  <c r="BT12" i="30" s="1"/>
  <c r="BT1" i="30" s="1"/>
  <c r="BU7" i="30"/>
  <c r="BU12" i="30" s="1"/>
  <c r="BU1" i="30" s="1"/>
  <c r="BM7" i="30"/>
  <c r="BM12" i="30" s="1"/>
  <c r="BM1" i="30" s="1"/>
  <c r="BL7" i="30"/>
  <c r="BL12" i="30" s="1"/>
  <c r="BK12" i="30"/>
  <c r="BW12" i="30"/>
  <c r="BW1" i="30" s="1"/>
  <c r="DA6" i="30"/>
  <c r="CZ6" i="30"/>
  <c r="BK6" i="30"/>
  <c r="H12" i="30"/>
  <c r="H64" i="30"/>
  <c r="G64" i="30"/>
  <c r="F64" i="30"/>
  <c r="E64" i="30"/>
  <c r="A62" i="30"/>
  <c r="DB61" i="30"/>
  <c r="A61" i="30"/>
  <c r="A60" i="30"/>
  <c r="A59" i="30"/>
  <c r="A58" i="30"/>
  <c r="A57" i="30"/>
  <c r="A56" i="30"/>
  <c r="DB55" i="30"/>
  <c r="A55" i="30"/>
  <c r="A54" i="30"/>
  <c r="DB53" i="30"/>
  <c r="A53" i="30"/>
  <c r="A52" i="30"/>
  <c r="A51" i="30"/>
  <c r="A50" i="30"/>
  <c r="A49" i="30"/>
  <c r="A48" i="30"/>
  <c r="DB47" i="30"/>
  <c r="A47" i="30"/>
  <c r="A46" i="30"/>
  <c r="A45" i="30"/>
  <c r="A44" i="30"/>
  <c r="A43" i="30"/>
  <c r="A42" i="30"/>
  <c r="A41" i="30"/>
  <c r="A40" i="30"/>
  <c r="A39" i="30"/>
  <c r="A38" i="30"/>
  <c r="AV37" i="30"/>
  <c r="A37" i="30"/>
  <c r="A36" i="30"/>
  <c r="A35" i="30"/>
  <c r="A34" i="30"/>
  <c r="A33" i="30"/>
  <c r="A32" i="30"/>
  <c r="AU31" i="30"/>
  <c r="A31" i="30"/>
  <c r="A30" i="30"/>
  <c r="A29" i="30"/>
  <c r="A28" i="30"/>
  <c r="A27" i="30"/>
  <c r="A26" i="30"/>
  <c r="DB25" i="30"/>
  <c r="A25" i="30"/>
  <c r="A24" i="30"/>
  <c r="DB23" i="30"/>
  <c r="A23" i="30"/>
  <c r="DB22" i="30"/>
  <c r="A22" i="30"/>
  <c r="A21" i="30"/>
  <c r="A20" i="30"/>
  <c r="A19" i="30"/>
  <c r="A18" i="30"/>
  <c r="A17" i="30"/>
  <c r="A16" i="30"/>
  <c r="A15" i="30"/>
  <c r="A14" i="30"/>
  <c r="AX13" i="30"/>
  <c r="AX69" i="30" s="1"/>
  <c r="A13" i="30"/>
  <c r="H9" i="30"/>
  <c r="E9" i="30"/>
  <c r="BG7" i="30"/>
  <c r="BG68" i="30" s="1"/>
  <c r="BF7" i="30"/>
  <c r="BF68" i="30" s="1"/>
  <c r="BE7" i="30"/>
  <c r="BE68" i="30" s="1"/>
  <c r="BD7" i="30"/>
  <c r="BD68" i="30" s="1"/>
  <c r="BA7" i="30"/>
  <c r="BA68" i="30" s="1"/>
  <c r="AZ7" i="30"/>
  <c r="AZ68" i="30" s="1"/>
  <c r="AY7" i="30"/>
  <c r="AY68" i="30" s="1"/>
  <c r="AX7" i="30"/>
  <c r="AX68" i="30" s="1"/>
  <c r="AW7" i="30"/>
  <c r="AW68" i="30" s="1"/>
  <c r="AV7" i="30"/>
  <c r="AV68" i="30" s="1"/>
  <c r="AU7" i="30"/>
  <c r="AU68" i="30" s="1"/>
  <c r="AT7" i="30"/>
  <c r="AT68" i="30" s="1"/>
  <c r="AS7" i="30"/>
  <c r="AS68" i="30" s="1"/>
  <c r="AR7" i="30"/>
  <c r="AR68" i="30" s="1"/>
  <c r="AQ7" i="30"/>
  <c r="AQ68" i="30" s="1"/>
  <c r="AP7" i="30"/>
  <c r="AP68" i="30" s="1"/>
  <c r="AO7" i="30"/>
  <c r="AO68" i="30" s="1"/>
  <c r="AN7" i="30"/>
  <c r="AN68" i="30" s="1"/>
  <c r="AM7" i="30"/>
  <c r="AM68" i="30" s="1"/>
  <c r="AL7" i="30"/>
  <c r="AL68" i="30" s="1"/>
  <c r="AK7" i="30"/>
  <c r="AK68" i="30" s="1"/>
  <c r="AJ7" i="30"/>
  <c r="AJ68" i="30" s="1"/>
  <c r="AI7" i="30"/>
  <c r="AI68" i="30" s="1"/>
  <c r="AH7" i="30"/>
  <c r="AH12" i="30" s="1"/>
  <c r="AG7" i="30"/>
  <c r="AG12" i="30" s="1"/>
  <c r="AF7" i="30"/>
  <c r="AF12" i="30" s="1"/>
  <c r="AC7" i="30"/>
  <c r="AC12" i="30" s="1"/>
  <c r="AC1" i="30" s="1"/>
  <c r="AB7" i="30"/>
  <c r="AB12" i="30" s="1"/>
  <c r="AB1" i="30" s="1"/>
  <c r="AA7" i="30"/>
  <c r="AA12" i="30" s="1"/>
  <c r="AA1" i="30" s="1"/>
  <c r="Z7" i="30"/>
  <c r="Z12" i="30" s="1"/>
  <c r="Z1" i="30" s="1"/>
  <c r="Y7" i="30"/>
  <c r="Y12" i="30" s="1"/>
  <c r="Y1" i="30" s="1"/>
  <c r="X7" i="30"/>
  <c r="X12" i="30" s="1"/>
  <c r="X1" i="30" s="1"/>
  <c r="W7" i="30"/>
  <c r="W12" i="30" s="1"/>
  <c r="W1" i="30" s="1"/>
  <c r="V7" i="30"/>
  <c r="V12" i="30" s="1"/>
  <c r="V1" i="30" s="1"/>
  <c r="U7" i="30"/>
  <c r="U12" i="30" s="1"/>
  <c r="U1" i="30" s="1"/>
  <c r="T7" i="30"/>
  <c r="T12" i="30" s="1"/>
  <c r="T1" i="30" s="1"/>
  <c r="S7" i="30"/>
  <c r="S12" i="30" s="1"/>
  <c r="S1" i="30" s="1"/>
  <c r="R7" i="30"/>
  <c r="R12" i="30" s="1"/>
  <c r="R1" i="30" s="1"/>
  <c r="Q7" i="30"/>
  <c r="Q12" i="30" s="1"/>
  <c r="Q1" i="30" s="1"/>
  <c r="P7" i="30"/>
  <c r="P12" i="30" s="1"/>
  <c r="P1" i="30" s="1"/>
  <c r="O7" i="30"/>
  <c r="O12" i="30" s="1"/>
  <c r="O1" i="30" s="1"/>
  <c r="N7" i="30"/>
  <c r="N12" i="30" s="1"/>
  <c r="N1" i="30" s="1"/>
  <c r="M7" i="30"/>
  <c r="M12" i="30" s="1"/>
  <c r="M1" i="30" s="1"/>
  <c r="L7" i="30"/>
  <c r="L12" i="30" s="1"/>
  <c r="L1" i="30" s="1"/>
  <c r="K7" i="30"/>
  <c r="J7" i="30"/>
  <c r="J12" i="30" s="1"/>
  <c r="J1" i="30" s="1"/>
  <c r="BJ6" i="30"/>
  <c r="BI6" i="30"/>
  <c r="I6" i="30"/>
  <c r="H6" i="30"/>
  <c r="G6" i="30"/>
  <c r="F6" i="30"/>
  <c r="E6" i="30"/>
  <c r="D6" i="30"/>
  <c r="B6" i="30"/>
  <c r="A5" i="30"/>
  <c r="A32" i="18" s="1"/>
  <c r="A2" i="30"/>
  <c r="A1" i="30"/>
  <c r="AF6" i="16"/>
  <c r="F6" i="16"/>
  <c r="E6" i="16"/>
  <c r="C6" i="16"/>
  <c r="AZ6" i="14"/>
  <c r="AY6" i="14"/>
  <c r="AD6" i="14"/>
  <c r="C6" i="14"/>
  <c r="B6" i="14"/>
  <c r="CM6" i="13"/>
  <c r="CL6" i="13"/>
  <c r="BQ6" i="13"/>
  <c r="BP6" i="13"/>
  <c r="P7" i="13"/>
  <c r="Q7" i="13"/>
  <c r="O6" i="13"/>
  <c r="N6" i="13"/>
  <c r="M6" i="13"/>
  <c r="L6" i="13"/>
  <c r="K6" i="13"/>
  <c r="J6" i="13"/>
  <c r="I6" i="13"/>
  <c r="H6" i="13"/>
  <c r="G6" i="13"/>
  <c r="F6" i="13"/>
  <c r="E6" i="13"/>
  <c r="D6" i="13"/>
  <c r="C6" i="13"/>
  <c r="B6" i="13"/>
  <c r="CR6" i="12"/>
  <c r="CQ6" i="12"/>
  <c r="BV6" i="12"/>
  <c r="BU6" i="12"/>
  <c r="T6" i="12"/>
  <c r="S6" i="12"/>
  <c r="R6" i="12"/>
  <c r="Q6" i="12"/>
  <c r="P6" i="12"/>
  <c r="O6" i="12"/>
  <c r="N6" i="12"/>
  <c r="M6" i="12"/>
  <c r="L6" i="12"/>
  <c r="K6" i="12"/>
  <c r="J6" i="12"/>
  <c r="I6" i="12"/>
  <c r="H6" i="12"/>
  <c r="G6" i="12"/>
  <c r="F6" i="12"/>
  <c r="E6" i="12"/>
  <c r="D6" i="12"/>
  <c r="C6" i="12"/>
  <c r="B6" i="12"/>
  <c r="EB6" i="11"/>
  <c r="EC6" i="11"/>
  <c r="CL6" i="11"/>
  <c r="CM6" i="11"/>
  <c r="CK6" i="11"/>
  <c r="AB114" i="11"/>
  <c r="AB6" i="11"/>
  <c r="T39" i="31" l="1"/>
  <c r="AC39" i="31"/>
  <c r="AD38" i="31"/>
  <c r="U36" i="31"/>
  <c r="AF37" i="31"/>
  <c r="AG37" i="31"/>
  <c r="R36" i="31"/>
  <c r="S36" i="31"/>
  <c r="T36" i="31"/>
  <c r="AC36" i="31"/>
  <c r="AD39" i="31"/>
  <c r="U37" i="31"/>
  <c r="AF39" i="31"/>
  <c r="AG39" i="31"/>
  <c r="R37" i="31"/>
  <c r="S37" i="31"/>
  <c r="AI37" i="31"/>
  <c r="V38" i="31"/>
  <c r="Z36" i="31"/>
  <c r="T38" i="31"/>
  <c r="AC37" i="31"/>
  <c r="AD37" i="31"/>
  <c r="U38" i="31"/>
  <c r="AF36" i="31"/>
  <c r="AG38" i="31"/>
  <c r="R39" i="31"/>
  <c r="S38" i="31"/>
  <c r="AI38" i="31"/>
  <c r="X37" i="31"/>
  <c r="T37" i="31"/>
  <c r="AC38" i="31"/>
  <c r="AD36" i="31"/>
  <c r="U39" i="31"/>
  <c r="AF38" i="31"/>
  <c r="AG36" i="31"/>
  <c r="R38" i="31"/>
  <c r="S39" i="31"/>
  <c r="AI39" i="31"/>
  <c r="AB39" i="31"/>
  <c r="W39" i="31"/>
  <c r="Y37" i="31"/>
  <c r="AA36" i="31"/>
  <c r="AI36" i="31"/>
  <c r="AH36" i="31"/>
  <c r="AB38" i="31"/>
  <c r="V39" i="31"/>
  <c r="W36" i="31"/>
  <c r="X38" i="31"/>
  <c r="Y38" i="31"/>
  <c r="Z37" i="31"/>
  <c r="AH39" i="31"/>
  <c r="AA37" i="31"/>
  <c r="V36" i="31"/>
  <c r="X36" i="31"/>
  <c r="Z39" i="31"/>
  <c r="AH38" i="31"/>
  <c r="AB36" i="31"/>
  <c r="V37" i="31"/>
  <c r="W37" i="31"/>
  <c r="X39" i="31"/>
  <c r="Y39" i="31"/>
  <c r="Z38" i="31"/>
  <c r="AH37" i="31"/>
  <c r="AA38" i="31"/>
  <c r="AB37" i="31"/>
  <c r="W38" i="31"/>
  <c r="Y36" i="31"/>
  <c r="AA39" i="31"/>
  <c r="AE38" i="31"/>
  <c r="AE37" i="31"/>
  <c r="AE39" i="31"/>
  <c r="AE36" i="31"/>
  <c r="Q39" i="31"/>
  <c r="Q38" i="31"/>
  <c r="Q37" i="31"/>
  <c r="Q36" i="31"/>
  <c r="I36" i="31"/>
  <c r="BF14" i="30"/>
  <c r="BB14" i="30"/>
  <c r="BC14" i="30"/>
  <c r="BD14" i="30"/>
  <c r="BE14" i="30"/>
  <c r="BG14" i="30"/>
  <c r="DB14" i="30" s="1"/>
  <c r="BD13" i="30"/>
  <c r="BE13" i="30"/>
  <c r="BF13" i="30"/>
  <c r="BG13" i="30"/>
  <c r="DB13" i="30" s="1"/>
  <c r="BC13" i="30"/>
  <c r="BC9" i="30" s="1"/>
  <c r="BB13" i="30"/>
  <c r="DX21" i="30"/>
  <c r="EF21" i="30"/>
  <c r="EN21" i="30"/>
  <c r="EE21" i="30"/>
  <c r="EO21" i="30"/>
  <c r="DY21" i="30"/>
  <c r="EH21" i="30"/>
  <c r="DZ21" i="30"/>
  <c r="EI21" i="30"/>
  <c r="EA21" i="30"/>
  <c r="EJ21" i="30"/>
  <c r="EB21" i="30"/>
  <c r="EK21" i="30"/>
  <c r="EL21" i="30"/>
  <c r="EM21" i="30"/>
  <c r="EP21" i="30"/>
  <c r="EG21" i="30"/>
  <c r="EC21" i="30"/>
  <c r="ED21" i="30"/>
  <c r="EB56" i="30"/>
  <c r="EJ56" i="30"/>
  <c r="EC56" i="30"/>
  <c r="EK56" i="30"/>
  <c r="ED56" i="30"/>
  <c r="EL56" i="30"/>
  <c r="EE56" i="30"/>
  <c r="EM56" i="30"/>
  <c r="EI56" i="30"/>
  <c r="DX56" i="30"/>
  <c r="EF56" i="30"/>
  <c r="EN56" i="30"/>
  <c r="DY56" i="30"/>
  <c r="EG56" i="30"/>
  <c r="EO56" i="30"/>
  <c r="DZ56" i="30"/>
  <c r="EH56" i="30"/>
  <c r="EP56" i="30"/>
  <c r="EA56" i="30"/>
  <c r="EB48" i="30"/>
  <c r="EJ48" i="30"/>
  <c r="EC48" i="30"/>
  <c r="EK48" i="30"/>
  <c r="ED48" i="30"/>
  <c r="EL48" i="30"/>
  <c r="EE48" i="30"/>
  <c r="EM48" i="30"/>
  <c r="EI48" i="30"/>
  <c r="DX48" i="30"/>
  <c r="EF48" i="30"/>
  <c r="EN48" i="30"/>
  <c r="EA48" i="30"/>
  <c r="DY48" i="30"/>
  <c r="EG48" i="30"/>
  <c r="EO48" i="30"/>
  <c r="DZ48" i="30"/>
  <c r="EH48" i="30"/>
  <c r="EP48" i="30"/>
  <c r="EC22" i="30"/>
  <c r="EE22" i="30"/>
  <c r="EM22" i="30"/>
  <c r="DX22" i="30"/>
  <c r="EG22" i="30"/>
  <c r="EO22" i="30"/>
  <c r="DY22" i="30"/>
  <c r="EH22" i="30"/>
  <c r="EP22" i="30"/>
  <c r="DZ22" i="30"/>
  <c r="EI22" i="30"/>
  <c r="EA22" i="30"/>
  <c r="EJ22" i="30"/>
  <c r="EN22" i="30"/>
  <c r="EB22" i="30"/>
  <c r="EL22" i="30"/>
  <c r="ED22" i="30"/>
  <c r="EF22" i="30"/>
  <c r="EK22" i="30"/>
  <c r="EE55" i="30"/>
  <c r="EM55" i="30"/>
  <c r="DX55" i="30"/>
  <c r="EF55" i="30"/>
  <c r="EN55" i="30"/>
  <c r="DY55" i="30"/>
  <c r="EG55" i="30"/>
  <c r="EO55" i="30"/>
  <c r="DZ55" i="30"/>
  <c r="EH55" i="30"/>
  <c r="EP55" i="30"/>
  <c r="EA55" i="30"/>
  <c r="EI55" i="30"/>
  <c r="ED55" i="30"/>
  <c r="EB55" i="30"/>
  <c r="EJ55" i="30"/>
  <c r="EL55" i="30"/>
  <c r="EC55" i="30"/>
  <c r="EK55" i="30"/>
  <c r="EB23" i="30"/>
  <c r="EJ23" i="30"/>
  <c r="ED23" i="30"/>
  <c r="EL23" i="30"/>
  <c r="EE23" i="30"/>
  <c r="EM23" i="30"/>
  <c r="DX23" i="30"/>
  <c r="EF23" i="30"/>
  <c r="EN23" i="30"/>
  <c r="DY23" i="30"/>
  <c r="EG23" i="30"/>
  <c r="EO23" i="30"/>
  <c r="DZ23" i="30"/>
  <c r="EA23" i="30"/>
  <c r="EC23" i="30"/>
  <c r="EH23" i="30"/>
  <c r="EI23" i="30"/>
  <c r="EK23" i="30"/>
  <c r="EP23" i="30"/>
  <c r="EA59" i="30"/>
  <c r="EI59" i="30"/>
  <c r="EB59" i="30"/>
  <c r="EJ59" i="30"/>
  <c r="EK59" i="30"/>
  <c r="EC59" i="30"/>
  <c r="ED59" i="30"/>
  <c r="EL59" i="30"/>
  <c r="EP59" i="30"/>
  <c r="EE59" i="30"/>
  <c r="EM59" i="30"/>
  <c r="EH59" i="30"/>
  <c r="DX59" i="30"/>
  <c r="EF59" i="30"/>
  <c r="EN59" i="30"/>
  <c r="DZ59" i="30"/>
  <c r="DY59" i="30"/>
  <c r="EG59" i="30"/>
  <c r="EO59" i="30"/>
  <c r="EC61" i="30"/>
  <c r="EK61" i="30"/>
  <c r="ED61" i="30"/>
  <c r="EL61" i="30"/>
  <c r="EE61" i="30"/>
  <c r="EM61" i="30"/>
  <c r="DX61" i="30"/>
  <c r="EF61" i="30"/>
  <c r="EN61" i="30"/>
  <c r="EJ61" i="30"/>
  <c r="DY61" i="30"/>
  <c r="EG61" i="30"/>
  <c r="EO61" i="30"/>
  <c r="EB61" i="30"/>
  <c r="DZ61" i="30"/>
  <c r="EH61" i="30"/>
  <c r="EP61" i="30"/>
  <c r="EA61" i="30"/>
  <c r="EI61" i="30"/>
  <c r="EE47" i="30"/>
  <c r="EM47" i="30"/>
  <c r="DX47" i="30"/>
  <c r="EF47" i="30"/>
  <c r="EN47" i="30"/>
  <c r="DY47" i="30"/>
  <c r="EG47" i="30"/>
  <c r="EO47" i="30"/>
  <c r="DZ47" i="30"/>
  <c r="EH47" i="30"/>
  <c r="EP47" i="30"/>
  <c r="EA47" i="30"/>
  <c r="EI47" i="30"/>
  <c r="EB47" i="30"/>
  <c r="EJ47" i="30"/>
  <c r="ED47" i="30"/>
  <c r="EC47" i="30"/>
  <c r="EK47" i="30"/>
  <c r="EL47" i="30"/>
  <c r="EC53" i="30"/>
  <c r="EK53" i="30"/>
  <c r="ED53" i="30"/>
  <c r="EL53" i="30"/>
  <c r="EE53" i="30"/>
  <c r="EM53" i="30"/>
  <c r="DX53" i="30"/>
  <c r="EF53" i="30"/>
  <c r="EN53" i="30"/>
  <c r="EJ53" i="30"/>
  <c r="DY53" i="30"/>
  <c r="EG53" i="30"/>
  <c r="EO53" i="30"/>
  <c r="EB53" i="30"/>
  <c r="DZ53" i="30"/>
  <c r="EH53" i="30"/>
  <c r="EP53" i="30"/>
  <c r="EA53" i="30"/>
  <c r="EI53" i="30"/>
  <c r="ED25" i="30"/>
  <c r="EL25" i="30"/>
  <c r="DX25" i="30"/>
  <c r="EF25" i="30"/>
  <c r="EN25" i="30"/>
  <c r="DY25" i="30"/>
  <c r="DZ25" i="30"/>
  <c r="EH25" i="30"/>
  <c r="EA25" i="30"/>
  <c r="EI25" i="30"/>
  <c r="EB25" i="30"/>
  <c r="EP25" i="30"/>
  <c r="EC25" i="30"/>
  <c r="EE25" i="30"/>
  <c r="EG25" i="30"/>
  <c r="EJ25" i="30"/>
  <c r="EK25" i="30"/>
  <c r="EO25" i="30"/>
  <c r="EM25" i="30"/>
  <c r="BG70" i="30"/>
  <c r="BG71" i="30"/>
  <c r="DB15" i="30"/>
  <c r="BG72" i="30"/>
  <c r="DB16" i="30"/>
  <c r="AY43" i="30"/>
  <c r="AU27" i="30"/>
  <c r="DB19" i="30"/>
  <c r="DB50" i="30"/>
  <c r="AU34" i="30"/>
  <c r="DB26" i="30"/>
  <c r="DB18" i="30"/>
  <c r="DB57" i="30"/>
  <c r="BK41" i="30"/>
  <c r="DB17" i="30"/>
  <c r="AS54" i="30"/>
  <c r="DB51" i="30"/>
  <c r="DB60" i="30"/>
  <c r="DB52" i="30"/>
  <c r="AS44" i="30"/>
  <c r="DB20" i="30"/>
  <c r="K12" i="30"/>
  <c r="K1" i="30" s="1"/>
  <c r="AZ12" i="30"/>
  <c r="AM43" i="30"/>
  <c r="AU36" i="30"/>
  <c r="AU43" i="30"/>
  <c r="AQ59" i="30"/>
  <c r="AS33" i="30"/>
  <c r="AV36" i="30"/>
  <c r="AQ43" i="30"/>
  <c r="AT30" i="30"/>
  <c r="AV20" i="30"/>
  <c r="AV59" i="30"/>
  <c r="AX20" i="30"/>
  <c r="AR25" i="30"/>
  <c r="AX57" i="30"/>
  <c r="AV23" i="30"/>
  <c r="AS25" i="30"/>
  <c r="AX18" i="30"/>
  <c r="AT25" i="30"/>
  <c r="AN24" i="30"/>
  <c r="BA32" i="30"/>
  <c r="AK56" i="30"/>
  <c r="AU23" i="30"/>
  <c r="AZ27" i="30"/>
  <c r="AV22" i="30"/>
  <c r="AZ24" i="30"/>
  <c r="AN56" i="30"/>
  <c r="AN59" i="30"/>
  <c r="AX61" i="30"/>
  <c r="AP59" i="30"/>
  <c r="AX21" i="30"/>
  <c r="AX23" i="30"/>
  <c r="AL39" i="30"/>
  <c r="AP56" i="30"/>
  <c r="BA47" i="30"/>
  <c r="AM20" i="30"/>
  <c r="BK23" i="30"/>
  <c r="AJ25" i="30"/>
  <c r="AR26" i="30"/>
  <c r="AY29" i="30"/>
  <c r="AM39" i="30"/>
  <c r="AK51" i="30"/>
  <c r="AQ56" i="30"/>
  <c r="AY60" i="30"/>
  <c r="AN20" i="30"/>
  <c r="AK25" i="30"/>
  <c r="AZ32" i="30"/>
  <c r="AT37" i="30"/>
  <c r="AU39" i="30"/>
  <c r="AX48" i="30"/>
  <c r="AX51" i="30"/>
  <c r="AY56" i="30"/>
  <c r="AY39" i="30"/>
  <c r="AN21" i="30"/>
  <c r="AV31" i="30"/>
  <c r="AK39" i="30"/>
  <c r="AX24" i="30"/>
  <c r="AI56" i="30"/>
  <c r="AY24" i="30"/>
  <c r="AY37" i="30"/>
  <c r="AN43" i="30"/>
  <c r="CJ68" i="30"/>
  <c r="CJ12" i="30"/>
  <c r="CR68" i="30"/>
  <c r="CR12" i="30"/>
  <c r="CI68" i="30"/>
  <c r="CQ68" i="30"/>
  <c r="CY68" i="30"/>
  <c r="CQ12" i="30"/>
  <c r="AZ37" i="30"/>
  <c r="CK68" i="30"/>
  <c r="CK12" i="30"/>
  <c r="CS68" i="30"/>
  <c r="CS12" i="30"/>
  <c r="CT68" i="30"/>
  <c r="CT12" i="30"/>
  <c r="AX22" i="30"/>
  <c r="AJ37" i="30"/>
  <c r="AV39" i="30"/>
  <c r="BA46" i="30"/>
  <c r="AL51" i="30"/>
  <c r="BA56" i="30"/>
  <c r="CM68" i="30"/>
  <c r="CM12" i="30"/>
  <c r="CU68" i="30"/>
  <c r="CU12" i="30"/>
  <c r="AM37" i="30"/>
  <c r="AN51" i="30"/>
  <c r="CF12" i="30"/>
  <c r="CN68" i="30"/>
  <c r="CN12" i="30"/>
  <c r="AN37" i="30"/>
  <c r="AI43" i="30"/>
  <c r="BK49" i="30"/>
  <c r="AP51" i="30"/>
  <c r="AX53" i="30"/>
  <c r="CG68" i="30"/>
  <c r="CG12" i="30"/>
  <c r="CO68" i="30"/>
  <c r="CO12" i="30"/>
  <c r="BK42" i="30"/>
  <c r="CL68" i="30"/>
  <c r="CL12" i="30"/>
  <c r="AV21" i="30"/>
  <c r="AP24" i="30"/>
  <c r="AN25" i="30"/>
  <c r="AQ26" i="30"/>
  <c r="AY31" i="30"/>
  <c r="AQ33" i="30"/>
  <c r="AQ37" i="30"/>
  <c r="BK39" i="30"/>
  <c r="AK43" i="30"/>
  <c r="AY44" i="30"/>
  <c r="AT51" i="30"/>
  <c r="AL56" i="30"/>
  <c r="CH68" i="30"/>
  <c r="CH12" i="30"/>
  <c r="CP68" i="30"/>
  <c r="CP12" i="30"/>
  <c r="CI12" i="30"/>
  <c r="CV68" i="30"/>
  <c r="CV12" i="30"/>
  <c r="CW68" i="30"/>
  <c r="CW12" i="30"/>
  <c r="CX68" i="30"/>
  <c r="CX12" i="30"/>
  <c r="AZ34" i="30"/>
  <c r="AP55" i="30"/>
  <c r="BA60" i="30"/>
  <c r="AQ50" i="30"/>
  <c r="AK52" i="30"/>
  <c r="AI53" i="30"/>
  <c r="AQ55" i="30"/>
  <c r="AI60" i="30"/>
  <c r="AT33" i="30"/>
  <c r="AK13" i="30"/>
  <c r="AK69" i="30" s="1"/>
  <c r="BE69" i="30"/>
  <c r="J36" i="31" s="1"/>
  <c r="AN19" i="30"/>
  <c r="AI26" i="30"/>
  <c r="AU26" i="30"/>
  <c r="AL27" i="30"/>
  <c r="AL29" i="30"/>
  <c r="AI31" i="30"/>
  <c r="AI33" i="30"/>
  <c r="AU33" i="30"/>
  <c r="AM34" i="30"/>
  <c r="AJ36" i="30"/>
  <c r="AS38" i="30"/>
  <c r="AK41" i="30"/>
  <c r="AJ44" i="30"/>
  <c r="AK47" i="30"/>
  <c r="AI48" i="30"/>
  <c r="AL52" i="30"/>
  <c r="AK53" i="30"/>
  <c r="AK60" i="30"/>
  <c r="AQ13" i="30"/>
  <c r="AQ69" i="30" s="1"/>
  <c r="AV19" i="30"/>
  <c r="AL22" i="30"/>
  <c r="AJ26" i="30"/>
  <c r="AV26" i="30"/>
  <c r="AP27" i="30"/>
  <c r="AM29" i="30"/>
  <c r="AL31" i="30"/>
  <c r="AJ33" i="30"/>
  <c r="AZ33" i="30"/>
  <c r="AN34" i="30"/>
  <c r="AQ35" i="30"/>
  <c r="AK36" i="30"/>
  <c r="AT38" i="30"/>
  <c r="AN41" i="30"/>
  <c r="AK44" i="30"/>
  <c r="AL47" i="30"/>
  <c r="AK48" i="30"/>
  <c r="AQ49" i="30"/>
  <c r="AN52" i="30"/>
  <c r="AL53" i="30"/>
  <c r="AI57" i="30"/>
  <c r="AY59" i="30"/>
  <c r="AL60" i="30"/>
  <c r="AI61" i="30"/>
  <c r="AJ38" i="30"/>
  <c r="AP50" i="30"/>
  <c r="AY53" i="30"/>
  <c r="AI27" i="30"/>
  <c r="AI29" i="30"/>
  <c r="BA36" i="30"/>
  <c r="AI44" i="30"/>
  <c r="AR13" i="30"/>
  <c r="AR69" i="30" s="1"/>
  <c r="AX19" i="30"/>
  <c r="AM22" i="30"/>
  <c r="AL23" i="30"/>
  <c r="AX25" i="30"/>
  <c r="AL26" i="30"/>
  <c r="AZ26" i="30"/>
  <c r="AQ27" i="30"/>
  <c r="AK28" i="30"/>
  <c r="AN29" i="30"/>
  <c r="AJ30" i="30"/>
  <c r="AM31" i="30"/>
  <c r="AK33" i="30"/>
  <c r="AS34" i="30"/>
  <c r="AR35" i="30"/>
  <c r="AL36" i="30"/>
  <c r="BA37" i="30"/>
  <c r="AS41" i="30"/>
  <c r="AZ43" i="30"/>
  <c r="AQ44" i="30"/>
  <c r="AN47" i="30"/>
  <c r="AP48" i="30"/>
  <c r="AS49" i="30"/>
  <c r="AY51" i="30"/>
  <c r="AX52" i="30"/>
  <c r="AQ53" i="30"/>
  <c r="AQ54" i="30"/>
  <c r="AT56" i="30"/>
  <c r="AK57" i="30"/>
  <c r="AI59" i="30"/>
  <c r="BA59" i="30"/>
  <c r="AN60" i="30"/>
  <c r="AK61" i="30"/>
  <c r="BA41" i="30"/>
  <c r="AI13" i="30"/>
  <c r="AI69" i="30" s="1"/>
  <c r="P36" i="31" s="1"/>
  <c r="BA27" i="30"/>
  <c r="AJ13" i="30"/>
  <c r="AM19" i="30"/>
  <c r="AS26" i="30"/>
  <c r="AZ31" i="30"/>
  <c r="AR38" i="30"/>
  <c r="AJ41" i="30"/>
  <c r="AS13" i="30"/>
  <c r="AS69" i="30" s="1"/>
  <c r="AN18" i="30"/>
  <c r="AM21" i="30"/>
  <c r="AN22" i="30"/>
  <c r="AM23" i="30"/>
  <c r="AI25" i="30"/>
  <c r="BA25" i="30"/>
  <c r="AM26" i="30"/>
  <c r="BA26" i="30"/>
  <c r="AR27" i="30"/>
  <c r="AS29" i="30"/>
  <c r="AR30" i="30"/>
  <c r="AN31" i="30"/>
  <c r="AM33" i="30"/>
  <c r="AV34" i="30"/>
  <c r="AS35" i="30"/>
  <c r="AQ36" i="30"/>
  <c r="AU41" i="30"/>
  <c r="BA43" i="30"/>
  <c r="AU44" i="30"/>
  <c r="AX47" i="30"/>
  <c r="AT48" i="30"/>
  <c r="BA51" i="30"/>
  <c r="AY52" i="30"/>
  <c r="AT53" i="30"/>
  <c r="AX56" i="30"/>
  <c r="AT57" i="30"/>
  <c r="AK59" i="30"/>
  <c r="AV60" i="30"/>
  <c r="AT61" i="30"/>
  <c r="AZ13" i="30"/>
  <c r="AZ69" i="30" s="1"/>
  <c r="BA13" i="30"/>
  <c r="BA69" i="30" s="1"/>
  <c r="AZ29" i="30"/>
  <c r="AI34" i="30"/>
  <c r="AI41" i="30"/>
  <c r="AL34" i="30"/>
  <c r="AT13" i="30"/>
  <c r="AT69" i="30" s="1"/>
  <c r="AU22" i="30"/>
  <c r="AN23" i="30"/>
  <c r="AN26" i="30"/>
  <c r="AV29" i="30"/>
  <c r="AS30" i="30"/>
  <c r="AS31" i="30"/>
  <c r="AN33" i="30"/>
  <c r="AY34" i="30"/>
  <c r="BA35" i="30"/>
  <c r="AT36" i="30"/>
  <c r="AV41" i="30"/>
  <c r="AV44" i="30"/>
  <c r="AY47" i="30"/>
  <c r="AV48" i="30"/>
  <c r="BA52" i="30"/>
  <c r="AV53" i="30"/>
  <c r="AV57" i="30"/>
  <c r="AL59" i="30"/>
  <c r="AX60" i="30"/>
  <c r="AV61" i="30"/>
  <c r="DB62" i="30"/>
  <c r="AQ62" i="30"/>
  <c r="AP62" i="30"/>
  <c r="AL62" i="30"/>
  <c r="BA62" i="30"/>
  <c r="AK62" i="30"/>
  <c r="AY62" i="30"/>
  <c r="AI62" i="30"/>
  <c r="AX62" i="30"/>
  <c r="I9" i="30"/>
  <c r="AQ15" i="30"/>
  <c r="AQ71" i="30" s="1"/>
  <c r="AZ15" i="30"/>
  <c r="AZ71" i="30" s="1"/>
  <c r="AZ16" i="30"/>
  <c r="AZ72" i="30" s="1"/>
  <c r="AP18" i="30"/>
  <c r="AY18" i="30"/>
  <c r="AY40" i="30"/>
  <c r="AM40" i="30"/>
  <c r="AV40" i="30"/>
  <c r="AL40" i="30"/>
  <c r="AU40" i="30"/>
  <c r="AK40" i="30"/>
  <c r="AT40" i="30"/>
  <c r="AJ40" i="30"/>
  <c r="AS40" i="30"/>
  <c r="AI40" i="30"/>
  <c r="DB45" i="30"/>
  <c r="AQ45" i="30"/>
  <c r="AN45" i="30"/>
  <c r="BA45" i="30"/>
  <c r="AM45" i="30"/>
  <c r="AZ45" i="30"/>
  <c r="AK45" i="30"/>
  <c r="AW45" i="30"/>
  <c r="AJ45" i="30"/>
  <c r="AS62" i="30"/>
  <c r="AP15" i="30"/>
  <c r="AP71" i="30" s="1"/>
  <c r="AP16" i="30"/>
  <c r="AP72" i="30" s="1"/>
  <c r="AZ17" i="30"/>
  <c r="AI14" i="30"/>
  <c r="AI70" i="30" s="1"/>
  <c r="P37" i="31" s="1"/>
  <c r="AR14" i="30"/>
  <c r="AR70" i="30" s="1"/>
  <c r="BA14" i="30"/>
  <c r="BA70" i="30" s="1"/>
  <c r="AI15" i="30"/>
  <c r="AI71" i="30" s="1"/>
  <c r="P38" i="31" s="1"/>
  <c r="AR15" i="30"/>
  <c r="AR71" i="30" s="1"/>
  <c r="BA15" i="30"/>
  <c r="BA71" i="30" s="1"/>
  <c r="AI16" i="30"/>
  <c r="AI72" i="30" s="1"/>
  <c r="P39" i="31" s="1"/>
  <c r="AR16" i="30"/>
  <c r="AR72" i="30" s="1"/>
  <c r="BA16" i="30"/>
  <c r="BA72" i="30" s="1"/>
  <c r="AI17" i="30"/>
  <c r="AR17" i="30"/>
  <c r="BA17" i="30"/>
  <c r="AQ18" i="30"/>
  <c r="AZ18" i="30"/>
  <c r="AP19" i="30"/>
  <c r="AY19" i="30"/>
  <c r="AP20" i="30"/>
  <c r="AY20" i="30"/>
  <c r="AP21" i="30"/>
  <c r="AY21" i="30"/>
  <c r="AN40" i="30"/>
  <c r="AI45" i="30"/>
  <c r="DB54" i="30"/>
  <c r="AP54" i="30"/>
  <c r="BA54" i="30"/>
  <c r="AN54" i="30"/>
  <c r="AY54" i="30"/>
  <c r="AL54" i="30"/>
  <c r="AX54" i="30"/>
  <c r="AK54" i="30"/>
  <c r="AV54" i="30"/>
  <c r="AI54" i="30"/>
  <c r="AT54" i="30"/>
  <c r="AT62" i="30"/>
  <c r="AP14" i="30"/>
  <c r="AP70" i="30" s="1"/>
  <c r="AY16" i="30"/>
  <c r="AY72" i="30" s="1"/>
  <c r="AQ17" i="30"/>
  <c r="AJ14" i="30"/>
  <c r="AS14" i="30"/>
  <c r="AS70" i="30" s="1"/>
  <c r="BD70" i="30"/>
  <c r="I37" i="31" s="1"/>
  <c r="AJ15" i="30"/>
  <c r="AJ71" i="30" s="1"/>
  <c r="AS15" i="30"/>
  <c r="AS71" i="30" s="1"/>
  <c r="BD71" i="30"/>
  <c r="I38" i="31" s="1"/>
  <c r="AJ16" i="30"/>
  <c r="AJ72" i="30" s="1"/>
  <c r="AS16" i="30"/>
  <c r="AS72" i="30" s="1"/>
  <c r="BD72" i="30"/>
  <c r="I39" i="31" s="1"/>
  <c r="AJ17" i="30"/>
  <c r="AS17" i="30"/>
  <c r="AI18" i="30"/>
  <c r="AR18" i="30"/>
  <c r="BA18" i="30"/>
  <c r="AQ19" i="30"/>
  <c r="AZ19" i="30"/>
  <c r="AQ20" i="30"/>
  <c r="AZ20" i="30"/>
  <c r="AQ21" i="30"/>
  <c r="AZ21" i="30"/>
  <c r="AP22" i="30"/>
  <c r="AY22" i="30"/>
  <c r="AP23" i="30"/>
  <c r="AY23" i="30"/>
  <c r="DB24" i="30"/>
  <c r="AU24" i="30"/>
  <c r="AL24" i="30"/>
  <c r="AQ24" i="30"/>
  <c r="BA24" i="30"/>
  <c r="AQ40" i="30"/>
  <c r="AR45" i="30"/>
  <c r="DB58" i="30"/>
  <c r="AP58" i="30"/>
  <c r="BA58" i="30"/>
  <c r="AN58" i="30"/>
  <c r="AY58" i="30"/>
  <c r="AL58" i="30"/>
  <c r="AX58" i="30"/>
  <c r="AK58" i="30"/>
  <c r="AV58" i="30"/>
  <c r="AI58" i="30"/>
  <c r="AT58" i="30"/>
  <c r="AP17" i="30"/>
  <c r="AZ14" i="30"/>
  <c r="AZ70" i="30" s="1"/>
  <c r="AL13" i="30"/>
  <c r="AL69" i="30" s="1"/>
  <c r="AU13" i="30"/>
  <c r="AU69" i="30" s="1"/>
  <c r="BF69" i="30"/>
  <c r="AK14" i="30"/>
  <c r="AK70" i="30" s="1"/>
  <c r="AT14" i="30"/>
  <c r="AT70" i="30" s="1"/>
  <c r="BE70" i="30"/>
  <c r="J37" i="31" s="1"/>
  <c r="AK15" i="30"/>
  <c r="AK71" i="30" s="1"/>
  <c r="AT15" i="30"/>
  <c r="AT71" i="30" s="1"/>
  <c r="BE71" i="30"/>
  <c r="J38" i="31" s="1"/>
  <c r="AK16" i="30"/>
  <c r="AK72" i="30" s="1"/>
  <c r="AT16" i="30"/>
  <c r="AT72" i="30" s="1"/>
  <c r="BE72" i="30"/>
  <c r="J39" i="31" s="1"/>
  <c r="AK17" i="30"/>
  <c r="AT17" i="30"/>
  <c r="AJ18" i="30"/>
  <c r="AS18" i="30"/>
  <c r="AI19" i="30"/>
  <c r="AR19" i="30"/>
  <c r="BA19" i="30"/>
  <c r="AI20" i="30"/>
  <c r="AR20" i="30"/>
  <c r="BA20" i="30"/>
  <c r="AI21" i="30"/>
  <c r="AR21" i="30"/>
  <c r="BA21" i="30"/>
  <c r="AQ22" i="30"/>
  <c r="AZ22" i="30"/>
  <c r="AQ23" i="30"/>
  <c r="AZ23" i="30"/>
  <c r="AR24" i="30"/>
  <c r="AY28" i="30"/>
  <c r="AV28" i="30"/>
  <c r="AT28" i="30"/>
  <c r="AS28" i="30"/>
  <c r="AN28" i="30"/>
  <c r="AM28" i="30"/>
  <c r="AY32" i="30"/>
  <c r="AM32" i="30"/>
  <c r="AV32" i="30"/>
  <c r="AL32" i="30"/>
  <c r="AU32" i="30"/>
  <c r="AK32" i="30"/>
  <c r="AT32" i="30"/>
  <c r="AJ32" i="30"/>
  <c r="AS32" i="30"/>
  <c r="AI32" i="30"/>
  <c r="AR40" i="30"/>
  <c r="BA42" i="30"/>
  <c r="AN42" i="30"/>
  <c r="AZ42" i="30"/>
  <c r="AM42" i="30"/>
  <c r="AY42" i="30"/>
  <c r="AK42" i="30"/>
  <c r="AV42" i="30"/>
  <c r="AJ42" i="30"/>
  <c r="AU42" i="30"/>
  <c r="AI42" i="30"/>
  <c r="AS45" i="30"/>
  <c r="AQ58" i="30"/>
  <c r="AY14" i="30"/>
  <c r="AY70" i="30" s="1"/>
  <c r="AY15" i="30"/>
  <c r="AY71" i="30" s="1"/>
  <c r="AY17" i="30"/>
  <c r="AM13" i="30"/>
  <c r="AM69" i="30" s="1"/>
  <c r="AV13" i="30"/>
  <c r="AV69" i="30" s="1"/>
  <c r="AL14" i="30"/>
  <c r="AL70" i="30" s="1"/>
  <c r="AU14" i="30"/>
  <c r="AU70" i="30" s="1"/>
  <c r="BF70" i="30"/>
  <c r="AL15" i="30"/>
  <c r="AL71" i="30" s="1"/>
  <c r="AU15" i="30"/>
  <c r="AU71" i="30" s="1"/>
  <c r="BF71" i="30"/>
  <c r="AL16" i="30"/>
  <c r="AL72" i="30" s="1"/>
  <c r="AU16" i="30"/>
  <c r="AU72" i="30" s="1"/>
  <c r="BF72" i="30"/>
  <c r="AL17" i="30"/>
  <c r="AU17" i="30"/>
  <c r="AK18" i="30"/>
  <c r="AT18" i="30"/>
  <c r="AJ19" i="30"/>
  <c r="AS19" i="30"/>
  <c r="AJ20" i="30"/>
  <c r="AS20" i="30"/>
  <c r="AJ21" i="30"/>
  <c r="AS21" i="30"/>
  <c r="AI22" i="30"/>
  <c r="AR22" i="30"/>
  <c r="BA22" i="30"/>
  <c r="AI23" i="30"/>
  <c r="AR23" i="30"/>
  <c r="BA23" i="30"/>
  <c r="AI24" i="30"/>
  <c r="AS24" i="30"/>
  <c r="AJ28" i="30"/>
  <c r="AN32" i="30"/>
  <c r="AZ40" i="30"/>
  <c r="AQ42" i="30"/>
  <c r="AV45" i="30"/>
  <c r="AS58" i="30"/>
  <c r="AQ14" i="30"/>
  <c r="AQ70" i="30" s="1"/>
  <c r="AN13" i="30"/>
  <c r="AN69" i="30" s="1"/>
  <c r="AM14" i="30"/>
  <c r="AM70" i="30" s="1"/>
  <c r="AV14" i="30"/>
  <c r="AV70" i="30" s="1"/>
  <c r="AM15" i="30"/>
  <c r="AM71" i="30" s="1"/>
  <c r="AV15" i="30"/>
  <c r="AV71" i="30" s="1"/>
  <c r="AM16" i="30"/>
  <c r="AM72" i="30" s="1"/>
  <c r="AV16" i="30"/>
  <c r="AV72" i="30" s="1"/>
  <c r="AM17" i="30"/>
  <c r="AV17" i="30"/>
  <c r="AL18" i="30"/>
  <c r="AU18" i="30"/>
  <c r="AK19" i="30"/>
  <c r="AT19" i="30"/>
  <c r="AK20" i="30"/>
  <c r="AT20" i="30"/>
  <c r="AK21" i="30"/>
  <c r="AT21" i="30"/>
  <c r="AJ22" i="30"/>
  <c r="AS22" i="30"/>
  <c r="AJ23" i="30"/>
  <c r="AS23" i="30"/>
  <c r="AJ24" i="30"/>
  <c r="AT24" i="30"/>
  <c r="BA30" i="30"/>
  <c r="AQ30" i="30"/>
  <c r="AZ30" i="30"/>
  <c r="AN30" i="30"/>
  <c r="AY30" i="30"/>
  <c r="AM30" i="30"/>
  <c r="AV30" i="30"/>
  <c r="AL30" i="30"/>
  <c r="AU30" i="30"/>
  <c r="AK30" i="30"/>
  <c r="AQ32" i="30"/>
  <c r="AZ35" i="30"/>
  <c r="AN35" i="30"/>
  <c r="AY35" i="30"/>
  <c r="AM35" i="30"/>
  <c r="AV35" i="30"/>
  <c r="AL35" i="30"/>
  <c r="AU35" i="30"/>
  <c r="AK35" i="30"/>
  <c r="AT35" i="30"/>
  <c r="AJ35" i="30"/>
  <c r="BA38" i="30"/>
  <c r="AQ38" i="30"/>
  <c r="AZ38" i="30"/>
  <c r="AN38" i="30"/>
  <c r="AY38" i="30"/>
  <c r="AM38" i="30"/>
  <c r="AV38" i="30"/>
  <c r="AL38" i="30"/>
  <c r="AU38" i="30"/>
  <c r="AK38" i="30"/>
  <c r="BA40" i="30"/>
  <c r="AR42" i="30"/>
  <c r="AQ16" i="30"/>
  <c r="AQ72" i="30" s="1"/>
  <c r="I64" i="30"/>
  <c r="AP13" i="30"/>
  <c r="AP69" i="30" s="1"/>
  <c r="AY13" i="30"/>
  <c r="AY69" i="30" s="1"/>
  <c r="AN14" i="30"/>
  <c r="AN70" i="30" s="1"/>
  <c r="AX14" i="30"/>
  <c r="AX70" i="30" s="1"/>
  <c r="AN15" i="30"/>
  <c r="AX15" i="30"/>
  <c r="AN16" i="30"/>
  <c r="AN72" i="30" s="1"/>
  <c r="AX16" i="30"/>
  <c r="AX72" i="30" s="1"/>
  <c r="AN17" i="30"/>
  <c r="AX17" i="30"/>
  <c r="AM18" i="30"/>
  <c r="AV18" i="30"/>
  <c r="AL19" i="30"/>
  <c r="AU19" i="30"/>
  <c r="AL20" i="30"/>
  <c r="AU20" i="30"/>
  <c r="AL21" i="30"/>
  <c r="AU21" i="30"/>
  <c r="AK22" i="30"/>
  <c r="AT22" i="30"/>
  <c r="AK23" i="30"/>
  <c r="AT23" i="30"/>
  <c r="AK24" i="30"/>
  <c r="AV24" i="30"/>
  <c r="AX27" i="30"/>
  <c r="AN27" i="30"/>
  <c r="AV27" i="30"/>
  <c r="AM27" i="30"/>
  <c r="AT27" i="30"/>
  <c r="AK27" i="30"/>
  <c r="AS27" i="30"/>
  <c r="AJ27" i="30"/>
  <c r="AY27" i="30"/>
  <c r="AW28" i="30"/>
  <c r="AI30" i="30"/>
  <c r="AR32" i="30"/>
  <c r="AI35" i="30"/>
  <c r="AI38" i="30"/>
  <c r="AS42" i="30"/>
  <c r="AT46" i="30"/>
  <c r="AQ46" i="30"/>
  <c r="AP46" i="30"/>
  <c r="AN46" i="30"/>
  <c r="AI46" i="30"/>
  <c r="DB49" i="30"/>
  <c r="AP49" i="30"/>
  <c r="BA49" i="30"/>
  <c r="AN49" i="30"/>
  <c r="AY49" i="30"/>
  <c r="AL49" i="30"/>
  <c r="AX49" i="30"/>
  <c r="AK49" i="30"/>
  <c r="AV49" i="30"/>
  <c r="AI49" i="30"/>
  <c r="AT49" i="30"/>
  <c r="AS50" i="30"/>
  <c r="AS55" i="30"/>
  <c r="AL25" i="30"/>
  <c r="AU25" i="30"/>
  <c r="AK26" i="30"/>
  <c r="AT26" i="30"/>
  <c r="AQ29" i="30"/>
  <c r="BA29" i="30"/>
  <c r="AQ31" i="30"/>
  <c r="BA31" i="30"/>
  <c r="AL33" i="30"/>
  <c r="AV33" i="30"/>
  <c r="AQ34" i="30"/>
  <c r="BA34" i="30"/>
  <c r="AM36" i="30"/>
  <c r="AY36" i="30"/>
  <c r="AR37" i="30"/>
  <c r="AN39" i="30"/>
  <c r="AZ39" i="30"/>
  <c r="AL41" i="30"/>
  <c r="AY41" i="30"/>
  <c r="AR43" i="30"/>
  <c r="AM44" i="30"/>
  <c r="AZ44" i="30"/>
  <c r="AP47" i="30"/>
  <c r="AL48" i="30"/>
  <c r="AY48" i="30"/>
  <c r="AT50" i="30"/>
  <c r="AQ51" i="30"/>
  <c r="AP52" i="30"/>
  <c r="AN53" i="30"/>
  <c r="BA53" i="30"/>
  <c r="AT55" i="30"/>
  <c r="AL57" i="30"/>
  <c r="AY57" i="30"/>
  <c r="AS59" i="30"/>
  <c r="AP60" i="30"/>
  <c r="AL61" i="30"/>
  <c r="AY61" i="30"/>
  <c r="AM25" i="30"/>
  <c r="AV25" i="30"/>
  <c r="AR29" i="30"/>
  <c r="AR31" i="30"/>
  <c r="AY33" i="30"/>
  <c r="AR34" i="30"/>
  <c r="AN36" i="30"/>
  <c r="AZ36" i="30"/>
  <c r="AI37" i="30"/>
  <c r="AS37" i="30"/>
  <c r="AQ39" i="30"/>
  <c r="BA39" i="30"/>
  <c r="AM41" i="30"/>
  <c r="AZ41" i="30"/>
  <c r="AS43" i="30"/>
  <c r="AN44" i="30"/>
  <c r="BA44" i="30"/>
  <c r="AQ47" i="30"/>
  <c r="AN48" i="30"/>
  <c r="BA48" i="30"/>
  <c r="AI50" i="30"/>
  <c r="AV50" i="30"/>
  <c r="AS51" i="30"/>
  <c r="AQ52" i="30"/>
  <c r="AP53" i="30"/>
  <c r="AI55" i="30"/>
  <c r="AV55" i="30"/>
  <c r="AS56" i="30"/>
  <c r="AN57" i="30"/>
  <c r="BA57" i="30"/>
  <c r="AT59" i="30"/>
  <c r="AQ60" i="30"/>
  <c r="AN61" i="30"/>
  <c r="BA61" i="30"/>
  <c r="AR39" i="30"/>
  <c r="AS47" i="30"/>
  <c r="AK50" i="30"/>
  <c r="AX50" i="30"/>
  <c r="AS52" i="30"/>
  <c r="AK55" i="30"/>
  <c r="AX55" i="30"/>
  <c r="AP57" i="30"/>
  <c r="AS60" i="30"/>
  <c r="AP61" i="30"/>
  <c r="AP25" i="30"/>
  <c r="AY25" i="30"/>
  <c r="AX26" i="30"/>
  <c r="AJ29" i="30"/>
  <c r="AT29" i="30"/>
  <c r="AJ31" i="30"/>
  <c r="AT31" i="30"/>
  <c r="BA33" i="30"/>
  <c r="AJ34" i="30"/>
  <c r="AT34" i="30"/>
  <c r="AR36" i="30"/>
  <c r="AK37" i="30"/>
  <c r="AU37" i="30"/>
  <c r="AI39" i="30"/>
  <c r="AS39" i="30"/>
  <c r="AQ41" i="30"/>
  <c r="AJ43" i="30"/>
  <c r="AV43" i="30"/>
  <c r="AR44" i="30"/>
  <c r="AT47" i="30"/>
  <c r="AQ48" i="30"/>
  <c r="AL50" i="30"/>
  <c r="AY50" i="30"/>
  <c r="AI51" i="30"/>
  <c r="AV51" i="30"/>
  <c r="AT52" i="30"/>
  <c r="AS53" i="30"/>
  <c r="AL55" i="30"/>
  <c r="AY55" i="30"/>
  <c r="AV56" i="30"/>
  <c r="AQ57" i="30"/>
  <c r="AX59" i="30"/>
  <c r="AT60" i="30"/>
  <c r="AQ61" i="30"/>
  <c r="AQ25" i="30"/>
  <c r="AZ25" i="30"/>
  <c r="AP26" i="30"/>
  <c r="AY26" i="30"/>
  <c r="AK29" i="30"/>
  <c r="AK31" i="30"/>
  <c r="AR33" i="30"/>
  <c r="AK34" i="30"/>
  <c r="AI36" i="30"/>
  <c r="AS36" i="30"/>
  <c r="AL37" i="30"/>
  <c r="AJ39" i="30"/>
  <c r="AT39" i="30"/>
  <c r="AR41" i="30"/>
  <c r="AI47" i="30"/>
  <c r="AV47" i="30"/>
  <c r="AS48" i="30"/>
  <c r="AN50" i="30"/>
  <c r="BA50" i="30"/>
  <c r="AI52" i="30"/>
  <c r="AV52" i="30"/>
  <c r="AN55" i="30"/>
  <c r="BA55" i="30"/>
  <c r="AS57" i="30"/>
  <c r="AS61" i="30"/>
  <c r="AS12" i="30"/>
  <c r="AK12" i="30"/>
  <c r="BA12" i="30"/>
  <c r="AR12" i="30"/>
  <c r="AJ12" i="30"/>
  <c r="AI12" i="30"/>
  <c r="AQ12" i="30"/>
  <c r="AY12" i="30"/>
  <c r="AL28" i="30"/>
  <c r="AU28" i="30"/>
  <c r="AL12" i="30"/>
  <c r="AT12" i="30"/>
  <c r="BD12" i="30"/>
  <c r="AO28" i="30"/>
  <c r="AM12" i="30"/>
  <c r="AU12" i="30"/>
  <c r="BE12" i="30"/>
  <c r="AX28" i="30"/>
  <c r="AP28" i="30"/>
  <c r="DB28" i="30"/>
  <c r="AQ28" i="30"/>
  <c r="AZ28" i="30"/>
  <c r="AN12" i="30"/>
  <c r="AV12" i="30"/>
  <c r="BF12" i="30"/>
  <c r="AO13" i="30"/>
  <c r="AO69" i="30" s="1"/>
  <c r="AW13" i="30"/>
  <c r="AW69" i="30" s="1"/>
  <c r="AO14" i="30"/>
  <c r="AO70" i="30" s="1"/>
  <c r="AW14" i="30"/>
  <c r="AW70" i="30" s="1"/>
  <c r="AO15" i="30"/>
  <c r="AO71" i="30" s="1"/>
  <c r="AW15" i="30"/>
  <c r="AW71" i="30" s="1"/>
  <c r="AO16" i="30"/>
  <c r="AO72" i="30" s="1"/>
  <c r="AW16" i="30"/>
  <c r="AW72" i="30" s="1"/>
  <c r="AO17" i="30"/>
  <c r="AW17" i="30"/>
  <c r="AO18" i="30"/>
  <c r="AW18" i="30"/>
  <c r="AO19" i="30"/>
  <c r="AW19" i="30"/>
  <c r="AO20" i="30"/>
  <c r="AW20" i="30"/>
  <c r="AO21" i="30"/>
  <c r="AW21" i="30"/>
  <c r="AO22" i="30"/>
  <c r="AW22" i="30"/>
  <c r="AO23" i="30"/>
  <c r="AW23" i="30"/>
  <c r="AO24" i="30"/>
  <c r="AW24" i="30"/>
  <c r="AO25" i="30"/>
  <c r="AW25" i="30"/>
  <c r="AO26" i="30"/>
  <c r="AW26" i="30"/>
  <c r="AO27" i="30"/>
  <c r="AW27" i="30"/>
  <c r="DB27" i="30"/>
  <c r="AI28" i="30"/>
  <c r="AR28" i="30"/>
  <c r="BA28" i="30"/>
  <c r="AO12" i="30"/>
  <c r="AW12" i="30"/>
  <c r="BG12" i="30"/>
  <c r="AP12" i="30"/>
  <c r="AX12" i="30"/>
  <c r="AT41" i="30"/>
  <c r="AL42" i="30"/>
  <c r="AT42" i="30"/>
  <c r="AL43" i="30"/>
  <c r="AT43" i="30"/>
  <c r="AL44" i="30"/>
  <c r="AT44" i="30"/>
  <c r="AL45" i="30"/>
  <c r="AT45" i="30"/>
  <c r="DB46" i="30"/>
  <c r="AW46" i="30"/>
  <c r="AO46" i="30"/>
  <c r="AU46" i="30"/>
  <c r="AM46" i="30"/>
  <c r="AZ46" i="30"/>
  <c r="AR46" i="30"/>
  <c r="AJ46" i="30"/>
  <c r="AS46" i="30"/>
  <c r="AO29" i="30"/>
  <c r="AW29" i="30"/>
  <c r="DB29" i="30"/>
  <c r="AO30" i="30"/>
  <c r="AW30" i="30"/>
  <c r="DB30" i="30"/>
  <c r="AO31" i="30"/>
  <c r="AW31" i="30"/>
  <c r="DB31" i="30"/>
  <c r="AO32" i="30"/>
  <c r="AW32" i="30"/>
  <c r="DB32" i="30"/>
  <c r="AO33" i="30"/>
  <c r="AW33" i="30"/>
  <c r="DB33" i="30"/>
  <c r="AO34" i="30"/>
  <c r="AW34" i="30"/>
  <c r="DB34" i="30"/>
  <c r="AO35" i="30"/>
  <c r="AW35" i="30"/>
  <c r="DB35" i="30"/>
  <c r="AO36" i="30"/>
  <c r="AW36" i="30"/>
  <c r="DB36" i="30"/>
  <c r="AO37" i="30"/>
  <c r="AW37" i="30"/>
  <c r="DB37" i="30"/>
  <c r="AO38" i="30"/>
  <c r="AW38" i="30"/>
  <c r="DB38" i="30"/>
  <c r="AO39" i="30"/>
  <c r="AW39" i="30"/>
  <c r="DB39" i="30"/>
  <c r="AO40" i="30"/>
  <c r="AW40" i="30"/>
  <c r="DB40" i="30"/>
  <c r="AO41" i="30"/>
  <c r="AW41" i="30"/>
  <c r="DB41" i="30"/>
  <c r="AO42" i="30"/>
  <c r="AW42" i="30"/>
  <c r="DB42" i="30"/>
  <c r="AO43" i="30"/>
  <c r="AW43" i="30"/>
  <c r="DB43" i="30"/>
  <c r="AO44" i="30"/>
  <c r="AW44" i="30"/>
  <c r="DB44" i="30"/>
  <c r="AU45" i="30"/>
  <c r="AO45" i="30"/>
  <c r="AX45" i="30"/>
  <c r="AK46" i="30"/>
  <c r="AX46" i="30"/>
  <c r="AP29" i="30"/>
  <c r="AX29" i="30"/>
  <c r="AP30" i="30"/>
  <c r="AX30" i="30"/>
  <c r="AP31" i="30"/>
  <c r="AX31" i="30"/>
  <c r="AP32" i="30"/>
  <c r="AX32" i="30"/>
  <c r="AP33" i="30"/>
  <c r="AX33" i="30"/>
  <c r="AP34" i="30"/>
  <c r="AX34" i="30"/>
  <c r="AP35" i="30"/>
  <c r="AX35" i="30"/>
  <c r="AP36" i="30"/>
  <c r="AX36" i="30"/>
  <c r="AP37" i="30"/>
  <c r="AX37" i="30"/>
  <c r="AP38" i="30"/>
  <c r="AX38" i="30"/>
  <c r="AP39" i="30"/>
  <c r="AX39" i="30"/>
  <c r="AP40" i="30"/>
  <c r="AX40" i="30"/>
  <c r="AP41" i="30"/>
  <c r="AX41" i="30"/>
  <c r="AP42" i="30"/>
  <c r="AX42" i="30"/>
  <c r="AP43" i="30"/>
  <c r="AX43" i="30"/>
  <c r="AP44" i="30"/>
  <c r="AX44" i="30"/>
  <c r="AP45" i="30"/>
  <c r="AY45" i="30"/>
  <c r="AL46" i="30"/>
  <c r="AY46" i="30"/>
  <c r="AJ47" i="30"/>
  <c r="AR47" i="30"/>
  <c r="AZ47" i="30"/>
  <c r="AJ48" i="30"/>
  <c r="AR48" i="30"/>
  <c r="AZ48" i="30"/>
  <c r="AJ49" i="30"/>
  <c r="AR49" i="30"/>
  <c r="AZ49" i="30"/>
  <c r="AJ50" i="30"/>
  <c r="AR50" i="30"/>
  <c r="AZ50" i="30"/>
  <c r="AJ51" i="30"/>
  <c r="AR51" i="30"/>
  <c r="AZ51" i="30"/>
  <c r="AJ52" i="30"/>
  <c r="AR52" i="30"/>
  <c r="AZ52" i="30"/>
  <c r="AJ53" i="30"/>
  <c r="AR53" i="30"/>
  <c r="AZ53" i="30"/>
  <c r="AJ54" i="30"/>
  <c r="AR54" i="30"/>
  <c r="AZ54" i="30"/>
  <c r="AJ55" i="30"/>
  <c r="AR55" i="30"/>
  <c r="AZ55" i="30"/>
  <c r="AJ56" i="30"/>
  <c r="AR56" i="30"/>
  <c r="AZ56" i="30"/>
  <c r="AJ57" i="30"/>
  <c r="AR57" i="30"/>
  <c r="AZ57" i="30"/>
  <c r="AJ58" i="30"/>
  <c r="AR58" i="30"/>
  <c r="AZ58" i="30"/>
  <c r="AJ59" i="30"/>
  <c r="AR59" i="30"/>
  <c r="AZ59" i="30"/>
  <c r="AJ60" i="30"/>
  <c r="AR60" i="30"/>
  <c r="AZ60" i="30"/>
  <c r="AJ61" i="30"/>
  <c r="AR61" i="30"/>
  <c r="AZ61" i="30"/>
  <c r="AJ62" i="30"/>
  <c r="AR62" i="30"/>
  <c r="AZ62" i="30"/>
  <c r="AM47" i="30"/>
  <c r="AU47" i="30"/>
  <c r="AM48" i="30"/>
  <c r="AU48" i="30"/>
  <c r="AM49" i="30"/>
  <c r="AU49" i="30"/>
  <c r="AM50" i="30"/>
  <c r="AU50" i="30"/>
  <c r="AM51" i="30"/>
  <c r="AU51" i="30"/>
  <c r="AM52" i="30"/>
  <c r="AU52" i="30"/>
  <c r="AM53" i="30"/>
  <c r="AU53" i="30"/>
  <c r="AM54" i="30"/>
  <c r="AU54" i="30"/>
  <c r="AM55" i="30"/>
  <c r="AU55" i="30"/>
  <c r="AM56" i="30"/>
  <c r="AU56" i="30"/>
  <c r="AM57" i="30"/>
  <c r="AU57" i="30"/>
  <c r="AM58" i="30"/>
  <c r="AU58" i="30"/>
  <c r="AM59" i="30"/>
  <c r="AU59" i="30"/>
  <c r="AM60" i="30"/>
  <c r="AU60" i="30"/>
  <c r="AM61" i="30"/>
  <c r="AU61" i="30"/>
  <c r="AM62" i="30"/>
  <c r="AU62" i="30"/>
  <c r="AN62" i="30"/>
  <c r="AV62" i="30"/>
  <c r="AO47" i="30"/>
  <c r="AW47" i="30"/>
  <c r="AO48" i="30"/>
  <c r="AW48" i="30"/>
  <c r="AO49" i="30"/>
  <c r="AW49" i="30"/>
  <c r="AO50" i="30"/>
  <c r="AW50" i="30"/>
  <c r="AO51" i="30"/>
  <c r="AW51" i="30"/>
  <c r="AO52" i="30"/>
  <c r="AW52" i="30"/>
  <c r="AO53" i="30"/>
  <c r="AW53" i="30"/>
  <c r="AO54" i="30"/>
  <c r="AW54" i="30"/>
  <c r="AO55" i="30"/>
  <c r="AW55" i="30"/>
  <c r="AO56" i="30"/>
  <c r="AW56" i="30"/>
  <c r="AO57" i="30"/>
  <c r="AW57" i="30"/>
  <c r="AO58" i="30"/>
  <c r="AW58" i="30"/>
  <c r="AO59" i="30"/>
  <c r="AW59" i="30"/>
  <c r="AO60" i="30"/>
  <c r="AW60" i="30"/>
  <c r="AO61" i="30"/>
  <c r="AW61" i="30"/>
  <c r="AO62" i="30"/>
  <c r="AW62" i="30"/>
  <c r="A1" i="4"/>
  <c r="A1" i="7"/>
  <c r="BB9" i="30" l="1"/>
  <c r="BH13" i="30"/>
  <c r="AK39" i="31"/>
  <c r="AL39" i="31"/>
  <c r="AV37" i="31"/>
  <c r="AN38" i="31"/>
  <c r="AN36" i="31"/>
  <c r="AR38" i="31"/>
  <c r="AS39" i="31"/>
  <c r="AT37" i="31"/>
  <c r="AQ37" i="31"/>
  <c r="AO39" i="31"/>
  <c r="BA39" i="31"/>
  <c r="AN39" i="31"/>
  <c r="AX36" i="31"/>
  <c r="BC38" i="31"/>
  <c r="AX38" i="31"/>
  <c r="AZ36" i="31"/>
  <c r="AL38" i="31"/>
  <c r="AU37" i="31"/>
  <c r="AZ37" i="31"/>
  <c r="AL36" i="31"/>
  <c r="BC39" i="31"/>
  <c r="AR39" i="31"/>
  <c r="AX37" i="31"/>
  <c r="AO36" i="31"/>
  <c r="AN37" i="31"/>
  <c r="AS37" i="31"/>
  <c r="AP39" i="31"/>
  <c r="AW38" i="31"/>
  <c r="AM36" i="31"/>
  <c r="AP37" i="31"/>
  <c r="AY39" i="31"/>
  <c r="AT39" i="31"/>
  <c r="BA38" i="31"/>
  <c r="AY38" i="31"/>
  <c r="AY36" i="31"/>
  <c r="AU38" i="31"/>
  <c r="AQ36" i="31"/>
  <c r="AX39" i="31"/>
  <c r="AM38" i="31"/>
  <c r="BA36" i="31"/>
  <c r="AW39" i="31"/>
  <c r="AQ39" i="31"/>
  <c r="AS36" i="31"/>
  <c r="AT36" i="31"/>
  <c r="BC37" i="31"/>
  <c r="AW36" i="31"/>
  <c r="AM39" i="31"/>
  <c r="AP38" i="31"/>
  <c r="BB39" i="31"/>
  <c r="BB38" i="31"/>
  <c r="AK38" i="31"/>
  <c r="BB37" i="31"/>
  <c r="AU36" i="31"/>
  <c r="AZ38" i="31"/>
  <c r="AL37" i="31"/>
  <c r="AU39" i="31"/>
  <c r="BB36" i="31"/>
  <c r="BA37" i="31"/>
  <c r="AP36" i="31"/>
  <c r="AV39" i="31"/>
  <c r="AK37" i="31"/>
  <c r="AS38" i="31"/>
  <c r="AT38" i="31"/>
  <c r="AW37" i="31"/>
  <c r="AY37" i="31"/>
  <c r="AR37" i="31"/>
  <c r="AM37" i="31"/>
  <c r="AV38" i="31"/>
  <c r="AR36" i="31"/>
  <c r="AV36" i="31"/>
  <c r="AK36" i="31"/>
  <c r="AO37" i="31"/>
  <c r="BC36" i="31"/>
  <c r="AQ38" i="31"/>
  <c r="AO38" i="31"/>
  <c r="AZ39" i="31"/>
  <c r="AJ38" i="31"/>
  <c r="AJ39" i="31"/>
  <c r="AJ36" i="31"/>
  <c r="AJ37" i="31"/>
  <c r="J41" i="31"/>
  <c r="J47" i="31" s="1"/>
  <c r="I41" i="31"/>
  <c r="I47" i="31" s="1"/>
  <c r="DW55" i="30"/>
  <c r="DW47" i="30"/>
  <c r="DW61" i="30"/>
  <c r="DW21" i="30"/>
  <c r="BH28" i="30"/>
  <c r="BH58" i="30"/>
  <c r="DW22" i="30"/>
  <c r="DW48" i="30"/>
  <c r="DW56" i="30"/>
  <c r="DW53" i="30"/>
  <c r="DW23" i="30"/>
  <c r="DW59" i="30"/>
  <c r="DW25" i="30"/>
  <c r="BH43" i="30"/>
  <c r="EA20" i="30"/>
  <c r="EI20" i="30"/>
  <c r="EF20" i="30"/>
  <c r="EO20" i="30"/>
  <c r="DY20" i="30"/>
  <c r="EH20" i="30"/>
  <c r="DZ20" i="30"/>
  <c r="EJ20" i="30"/>
  <c r="EB20" i="30"/>
  <c r="EK20" i="30"/>
  <c r="EC20" i="30"/>
  <c r="EL20" i="30"/>
  <c r="EE20" i="30"/>
  <c r="EG20" i="30"/>
  <c r="EM20" i="30"/>
  <c r="EN20" i="30"/>
  <c r="ED20" i="30"/>
  <c r="EP20" i="30"/>
  <c r="DX20" i="30"/>
  <c r="DX44" i="30"/>
  <c r="EF44" i="30"/>
  <c r="EN44" i="30"/>
  <c r="DY44" i="30"/>
  <c r="EG44" i="30"/>
  <c r="EO44" i="30"/>
  <c r="DZ44" i="30"/>
  <c r="EH44" i="30"/>
  <c r="EP44" i="30"/>
  <c r="EA44" i="30"/>
  <c r="EI44" i="30"/>
  <c r="EB44" i="30"/>
  <c r="EJ44" i="30"/>
  <c r="EC44" i="30"/>
  <c r="EK44" i="30"/>
  <c r="EM44" i="30"/>
  <c r="ED44" i="30"/>
  <c r="EL44" i="30"/>
  <c r="EE44" i="30"/>
  <c r="EC36" i="30"/>
  <c r="EK36" i="30"/>
  <c r="EE36" i="30"/>
  <c r="EM36" i="30"/>
  <c r="DY36" i="30"/>
  <c r="EI36" i="30"/>
  <c r="DZ36" i="30"/>
  <c r="EJ36" i="30"/>
  <c r="EA36" i="30"/>
  <c r="EL36" i="30"/>
  <c r="EB36" i="30"/>
  <c r="EN36" i="30"/>
  <c r="ED36" i="30"/>
  <c r="EO36" i="30"/>
  <c r="DX36" i="30"/>
  <c r="EF36" i="30"/>
  <c r="EP36" i="30"/>
  <c r="EG36" i="30"/>
  <c r="EH36" i="30"/>
  <c r="DX27" i="30"/>
  <c r="EF27" i="30"/>
  <c r="EN27" i="30"/>
  <c r="DZ27" i="30"/>
  <c r="EH27" i="30"/>
  <c r="EP27" i="30"/>
  <c r="DY27" i="30"/>
  <c r="EJ27" i="30"/>
  <c r="EA27" i="30"/>
  <c r="EK27" i="30"/>
  <c r="EB27" i="30"/>
  <c r="EL27" i="30"/>
  <c r="EC27" i="30"/>
  <c r="EM27" i="30"/>
  <c r="ED27" i="30"/>
  <c r="EO27" i="30"/>
  <c r="EE27" i="30"/>
  <c r="EG27" i="30"/>
  <c r="EI27" i="30"/>
  <c r="BH31" i="30"/>
  <c r="BH49" i="30"/>
  <c r="BH32" i="30"/>
  <c r="BH54" i="30"/>
  <c r="BH40" i="30"/>
  <c r="BH59" i="30"/>
  <c r="BI59" i="30" s="1"/>
  <c r="BJ59" i="30" s="1"/>
  <c r="BH53" i="30"/>
  <c r="ED50" i="30"/>
  <c r="EL50" i="30"/>
  <c r="EE50" i="30"/>
  <c r="EM50" i="30"/>
  <c r="DX50" i="30"/>
  <c r="EN50" i="30"/>
  <c r="EF50" i="30"/>
  <c r="EC50" i="30"/>
  <c r="DY50" i="30"/>
  <c r="EG50" i="30"/>
  <c r="EO50" i="30"/>
  <c r="DZ50" i="30"/>
  <c r="EH50" i="30"/>
  <c r="EP50" i="30"/>
  <c r="EA50" i="30"/>
  <c r="EI50" i="30"/>
  <c r="EK50" i="30"/>
  <c r="EB50" i="30"/>
  <c r="EJ50" i="30"/>
  <c r="EE39" i="30"/>
  <c r="EM39" i="30"/>
  <c r="DX39" i="30"/>
  <c r="EF39" i="30"/>
  <c r="EN39" i="30"/>
  <c r="DY39" i="30"/>
  <c r="EG39" i="30"/>
  <c r="EO39" i="30"/>
  <c r="DZ39" i="30"/>
  <c r="EH39" i="30"/>
  <c r="EP39" i="30"/>
  <c r="ED39" i="30"/>
  <c r="EA39" i="30"/>
  <c r="EI39" i="30"/>
  <c r="EB39" i="30"/>
  <c r="EJ39" i="30"/>
  <c r="EL39" i="30"/>
  <c r="EC39" i="30"/>
  <c r="EK39" i="30"/>
  <c r="CL23" i="30"/>
  <c r="CT23" i="30"/>
  <c r="CH23" i="30"/>
  <c r="CP23" i="30"/>
  <c r="CX23" i="30"/>
  <c r="CI23" i="30"/>
  <c r="CQ23" i="30"/>
  <c r="CY23" i="30"/>
  <c r="CJ23" i="30"/>
  <c r="CR23" i="30"/>
  <c r="CM23" i="30"/>
  <c r="CO23" i="30"/>
  <c r="BL23" i="30"/>
  <c r="CU23" i="30"/>
  <c r="CV23" i="30"/>
  <c r="CG23" i="30"/>
  <c r="CW23" i="30"/>
  <c r="CS23" i="30"/>
  <c r="CK23" i="30"/>
  <c r="CN23" i="30"/>
  <c r="DY41" i="30"/>
  <c r="EG41" i="30"/>
  <c r="EO41" i="30"/>
  <c r="DZ41" i="30"/>
  <c r="EH41" i="30"/>
  <c r="EP41" i="30"/>
  <c r="EA41" i="30"/>
  <c r="EI41" i="30"/>
  <c r="EB41" i="30"/>
  <c r="EJ41" i="30"/>
  <c r="EF41" i="30"/>
  <c r="EC41" i="30"/>
  <c r="EK41" i="30"/>
  <c r="ED41" i="30"/>
  <c r="EL41" i="30"/>
  <c r="DX41" i="30"/>
  <c r="EE41" i="30"/>
  <c r="EM41" i="30"/>
  <c r="EN41" i="30"/>
  <c r="ED33" i="30"/>
  <c r="EL33" i="30"/>
  <c r="DX33" i="30"/>
  <c r="EF33" i="30"/>
  <c r="EN33" i="30"/>
  <c r="EB33" i="30"/>
  <c r="EM33" i="30"/>
  <c r="EC33" i="30"/>
  <c r="EO33" i="30"/>
  <c r="EE33" i="30"/>
  <c r="EP33" i="30"/>
  <c r="EG33" i="30"/>
  <c r="EK33" i="30"/>
  <c r="EH33" i="30"/>
  <c r="EA33" i="30"/>
  <c r="DY33" i="30"/>
  <c r="EI33" i="30"/>
  <c r="DZ33" i="30"/>
  <c r="EJ33" i="30"/>
  <c r="DZ46" i="30"/>
  <c r="EH46" i="30"/>
  <c r="EP46" i="30"/>
  <c r="EA46" i="30"/>
  <c r="EI46" i="30"/>
  <c r="EJ46" i="30"/>
  <c r="EB46" i="30"/>
  <c r="EC46" i="30"/>
  <c r="EK46" i="30"/>
  <c r="EO46" i="30"/>
  <c r="ED46" i="30"/>
  <c r="EL46" i="30"/>
  <c r="EE46" i="30"/>
  <c r="EM46" i="30"/>
  <c r="EG46" i="30"/>
  <c r="DX46" i="30"/>
  <c r="EF46" i="30"/>
  <c r="EN46" i="30"/>
  <c r="DY46" i="30"/>
  <c r="BH23" i="30"/>
  <c r="ED58" i="30"/>
  <c r="EL58" i="30"/>
  <c r="EE58" i="30"/>
  <c r="EM58" i="30"/>
  <c r="DX58" i="30"/>
  <c r="EN58" i="30"/>
  <c r="EF58" i="30"/>
  <c r="DY58" i="30"/>
  <c r="EG58" i="30"/>
  <c r="EO58" i="30"/>
  <c r="EC58" i="30"/>
  <c r="DZ58" i="30"/>
  <c r="EH58" i="30"/>
  <c r="EP58" i="30"/>
  <c r="EA58" i="30"/>
  <c r="EI58" i="30"/>
  <c r="EB58" i="30"/>
  <c r="EJ58" i="30"/>
  <c r="EK58" i="30"/>
  <c r="DY24" i="30"/>
  <c r="EG24" i="30"/>
  <c r="EO24" i="30"/>
  <c r="EA24" i="30"/>
  <c r="EI24" i="30"/>
  <c r="EB24" i="30"/>
  <c r="EJ24" i="30"/>
  <c r="EC24" i="30"/>
  <c r="EK24" i="30"/>
  <c r="ED24" i="30"/>
  <c r="EL24" i="30"/>
  <c r="DX24" i="30"/>
  <c r="DZ24" i="30"/>
  <c r="EE24" i="30"/>
  <c r="EF24" i="30"/>
  <c r="EP24" i="30"/>
  <c r="EH24" i="30"/>
  <c r="EM24" i="30"/>
  <c r="EN24" i="30"/>
  <c r="BH33" i="30"/>
  <c r="BH56" i="30"/>
  <c r="ED19" i="30"/>
  <c r="EL19" i="30"/>
  <c r="DX19" i="30"/>
  <c r="EG19" i="30"/>
  <c r="EP19" i="30"/>
  <c r="DZ19" i="30"/>
  <c r="EI19" i="30"/>
  <c r="EA19" i="30"/>
  <c r="EJ19" i="30"/>
  <c r="EB19" i="30"/>
  <c r="EK19" i="30"/>
  <c r="EC19" i="30"/>
  <c r="EM19" i="30"/>
  <c r="DY19" i="30"/>
  <c r="EE19" i="30"/>
  <c r="EF19" i="30"/>
  <c r="EH19" i="30"/>
  <c r="EN19" i="30"/>
  <c r="EO19" i="30"/>
  <c r="BH26" i="30"/>
  <c r="BI26" i="30" s="1"/>
  <c r="BJ26" i="30" s="1"/>
  <c r="BH36" i="30"/>
  <c r="BH37" i="30"/>
  <c r="DY49" i="30"/>
  <c r="EG49" i="30"/>
  <c r="EO49" i="30"/>
  <c r="DZ49" i="30"/>
  <c r="EH49" i="30"/>
  <c r="EP49" i="30"/>
  <c r="EA49" i="30"/>
  <c r="EI49" i="30"/>
  <c r="EB49" i="30"/>
  <c r="EJ49" i="30"/>
  <c r="EN49" i="30"/>
  <c r="EC49" i="30"/>
  <c r="EK49" i="30"/>
  <c r="ED49" i="30"/>
  <c r="EL49" i="30"/>
  <c r="DX49" i="30"/>
  <c r="EE49" i="30"/>
  <c r="EM49" i="30"/>
  <c r="EF49" i="30"/>
  <c r="DZ54" i="30"/>
  <c r="EH54" i="30"/>
  <c r="EP54" i="30"/>
  <c r="EA54" i="30"/>
  <c r="EI54" i="30"/>
  <c r="EB54" i="30"/>
  <c r="EJ54" i="30"/>
  <c r="EC54" i="30"/>
  <c r="EK54" i="30"/>
  <c r="EO54" i="30"/>
  <c r="ED54" i="30"/>
  <c r="EL54" i="30"/>
  <c r="EE54" i="30"/>
  <c r="EM54" i="30"/>
  <c r="DY54" i="30"/>
  <c r="DX54" i="30"/>
  <c r="EF54" i="30"/>
  <c r="EN54" i="30"/>
  <c r="EG54" i="30"/>
  <c r="BH62" i="30"/>
  <c r="DZ62" i="30"/>
  <c r="EH62" i="30"/>
  <c r="EP62" i="30"/>
  <c r="EA62" i="30"/>
  <c r="EI62" i="30"/>
  <c r="EB62" i="30"/>
  <c r="EJ62" i="30"/>
  <c r="EC62" i="30"/>
  <c r="EK62" i="30"/>
  <c r="EO62" i="30"/>
  <c r="ED62" i="30"/>
  <c r="EL62" i="30"/>
  <c r="EE62" i="30"/>
  <c r="EM62" i="30"/>
  <c r="EG62" i="30"/>
  <c r="DX62" i="30"/>
  <c r="EF62" i="30"/>
  <c r="EN62" i="30"/>
  <c r="DY62" i="30"/>
  <c r="BH27" i="30"/>
  <c r="BH57" i="30"/>
  <c r="BI57" i="30" s="1"/>
  <c r="BJ57" i="30" s="1"/>
  <c r="CJ41" i="30"/>
  <c r="CR41" i="30"/>
  <c r="CK41" i="30"/>
  <c r="CS41" i="30"/>
  <c r="CL41" i="30"/>
  <c r="CT41" i="30"/>
  <c r="CN41" i="30"/>
  <c r="CY41" i="30"/>
  <c r="CP41" i="30"/>
  <c r="BL41" i="30"/>
  <c r="CG41" i="30"/>
  <c r="CU41" i="30"/>
  <c r="CH41" i="30"/>
  <c r="CV41" i="30"/>
  <c r="CI41" i="30"/>
  <c r="CW41" i="30"/>
  <c r="CM41" i="30"/>
  <c r="CQ41" i="30"/>
  <c r="CX41" i="30"/>
  <c r="CO41" i="30"/>
  <c r="BH52" i="30"/>
  <c r="BH61" i="30"/>
  <c r="CG42" i="30"/>
  <c r="CO42" i="30"/>
  <c r="CW42" i="30"/>
  <c r="CH42" i="30"/>
  <c r="CP42" i="30"/>
  <c r="CX42" i="30"/>
  <c r="CI42" i="30"/>
  <c r="CQ42" i="30"/>
  <c r="CY42" i="30"/>
  <c r="CT42" i="30"/>
  <c r="CK42" i="30"/>
  <c r="CV42" i="30"/>
  <c r="CM42" i="30"/>
  <c r="BL42" i="30"/>
  <c r="CN42" i="30"/>
  <c r="CR42" i="30"/>
  <c r="CJ42" i="30"/>
  <c r="CL42" i="30"/>
  <c r="CS42" i="30"/>
  <c r="CU42" i="30"/>
  <c r="BH48" i="30"/>
  <c r="BI48" i="30" s="1"/>
  <c r="BJ48" i="30" s="1"/>
  <c r="DZ38" i="30"/>
  <c r="EH38" i="30"/>
  <c r="EP38" i="30"/>
  <c r="EA38" i="30"/>
  <c r="EI38" i="30"/>
  <c r="EB38" i="30"/>
  <c r="EJ38" i="30"/>
  <c r="EC38" i="30"/>
  <c r="EK38" i="30"/>
  <c r="ED38" i="30"/>
  <c r="EL38" i="30"/>
  <c r="DY38" i="30"/>
  <c r="EE38" i="30"/>
  <c r="EM38" i="30"/>
  <c r="EO38" i="30"/>
  <c r="DX38" i="30"/>
  <c r="EF38" i="30"/>
  <c r="EN38" i="30"/>
  <c r="EG38" i="30"/>
  <c r="EE30" i="30"/>
  <c r="EM30" i="30"/>
  <c r="DY30" i="30"/>
  <c r="EG30" i="30"/>
  <c r="EO30" i="30"/>
  <c r="EF30" i="30"/>
  <c r="EH30" i="30"/>
  <c r="DX30" i="30"/>
  <c r="EI30" i="30"/>
  <c r="DZ30" i="30"/>
  <c r="EJ30" i="30"/>
  <c r="EA30" i="30"/>
  <c r="EK30" i="30"/>
  <c r="ED30" i="30"/>
  <c r="EB30" i="30"/>
  <c r="EL30" i="30"/>
  <c r="EP30" i="30"/>
  <c r="EC30" i="30"/>
  <c r="EN30" i="30"/>
  <c r="EA43" i="30"/>
  <c r="EI43" i="30"/>
  <c r="EB43" i="30"/>
  <c r="EJ43" i="30"/>
  <c r="EC43" i="30"/>
  <c r="EK43" i="30"/>
  <c r="ED43" i="30"/>
  <c r="EL43" i="30"/>
  <c r="EH43" i="30"/>
  <c r="EE43" i="30"/>
  <c r="EM43" i="30"/>
  <c r="EP43" i="30"/>
  <c r="DX43" i="30"/>
  <c r="EF43" i="30"/>
  <c r="EN43" i="30"/>
  <c r="DY43" i="30"/>
  <c r="EG43" i="30"/>
  <c r="EO43" i="30"/>
  <c r="DZ43" i="30"/>
  <c r="DX35" i="30"/>
  <c r="EF35" i="30"/>
  <c r="EN35" i="30"/>
  <c r="DZ35" i="30"/>
  <c r="DW35" i="30" s="1"/>
  <c r="EH35" i="30"/>
  <c r="EP35" i="30"/>
  <c r="EG35" i="30"/>
  <c r="EI35" i="30"/>
  <c r="DY35" i="30"/>
  <c r="EJ35" i="30"/>
  <c r="EA35" i="30"/>
  <c r="EK35" i="30"/>
  <c r="EE35" i="30"/>
  <c r="EB35" i="30"/>
  <c r="EL35" i="30"/>
  <c r="EC35" i="30"/>
  <c r="EM35" i="30"/>
  <c r="ED35" i="30"/>
  <c r="EO35" i="30"/>
  <c r="BH29" i="30"/>
  <c r="BI29" i="30" s="1"/>
  <c r="BJ29" i="30" s="1"/>
  <c r="BH46" i="30"/>
  <c r="BI46" i="30" s="1"/>
  <c r="BJ46" i="30" s="1"/>
  <c r="BH38" i="30"/>
  <c r="BH21" i="30"/>
  <c r="BH45" i="30"/>
  <c r="BH41" i="30"/>
  <c r="BH25" i="30"/>
  <c r="DX52" i="30"/>
  <c r="EF52" i="30"/>
  <c r="EN52" i="30"/>
  <c r="DY52" i="30"/>
  <c r="EG52" i="30"/>
  <c r="EO52" i="30"/>
  <c r="DZ52" i="30"/>
  <c r="EP52" i="30"/>
  <c r="EH52" i="30"/>
  <c r="EA52" i="30"/>
  <c r="EI52" i="30"/>
  <c r="EB52" i="30"/>
  <c r="EJ52" i="30"/>
  <c r="EC52" i="30"/>
  <c r="EK52" i="30"/>
  <c r="EE52" i="30"/>
  <c r="ED52" i="30"/>
  <c r="EL52" i="30"/>
  <c r="EM52" i="30"/>
  <c r="DY57" i="30"/>
  <c r="EG57" i="30"/>
  <c r="EO57" i="30"/>
  <c r="DZ57" i="30"/>
  <c r="EH57" i="30"/>
  <c r="EP57" i="30"/>
  <c r="EA57" i="30"/>
  <c r="EI57" i="30"/>
  <c r="EB57" i="30"/>
  <c r="EJ57" i="30"/>
  <c r="EC57" i="30"/>
  <c r="EK57" i="30"/>
  <c r="DX57" i="30"/>
  <c r="ED57" i="30"/>
  <c r="EL57" i="30"/>
  <c r="EF57" i="30"/>
  <c r="EE57" i="30"/>
  <c r="EM57" i="30"/>
  <c r="EN57" i="30"/>
  <c r="EB40" i="30"/>
  <c r="EJ40" i="30"/>
  <c r="EC40" i="30"/>
  <c r="EK40" i="30"/>
  <c r="ED40" i="30"/>
  <c r="EL40" i="30"/>
  <c r="EE40" i="30"/>
  <c r="EM40" i="30"/>
  <c r="DX40" i="30"/>
  <c r="EF40" i="30"/>
  <c r="EN40" i="30"/>
  <c r="EI40" i="30"/>
  <c r="DY40" i="30"/>
  <c r="EG40" i="30"/>
  <c r="EO40" i="30"/>
  <c r="DZ40" i="30"/>
  <c r="EH40" i="30"/>
  <c r="EP40" i="30"/>
  <c r="EA40" i="30"/>
  <c r="DY32" i="30"/>
  <c r="EG32" i="30"/>
  <c r="EO32" i="30"/>
  <c r="EA32" i="30"/>
  <c r="EI32" i="30"/>
  <c r="DZ32" i="30"/>
  <c r="EK32" i="30"/>
  <c r="EB32" i="30"/>
  <c r="EL32" i="30"/>
  <c r="EC32" i="30"/>
  <c r="EM32" i="30"/>
  <c r="ED32" i="30"/>
  <c r="EN32" i="30"/>
  <c r="EE32" i="30"/>
  <c r="EP32" i="30"/>
  <c r="EF32" i="30"/>
  <c r="EJ32" i="30"/>
  <c r="EH32" i="30"/>
  <c r="DX32" i="30"/>
  <c r="BH47" i="30"/>
  <c r="BI47" i="30" s="1"/>
  <c r="BJ47" i="30" s="1"/>
  <c r="BH35" i="30"/>
  <c r="BH22" i="30"/>
  <c r="BH42" i="30"/>
  <c r="DX60" i="30"/>
  <c r="EF60" i="30"/>
  <c r="EN60" i="30"/>
  <c r="DY60" i="30"/>
  <c r="EG60" i="30"/>
  <c r="EO60" i="30"/>
  <c r="EH60" i="30"/>
  <c r="DZ60" i="30"/>
  <c r="EP60" i="30"/>
  <c r="EA60" i="30"/>
  <c r="EI60" i="30"/>
  <c r="EB60" i="30"/>
  <c r="EJ60" i="30"/>
  <c r="EC60" i="30"/>
  <c r="EK60" i="30"/>
  <c r="EM60" i="30"/>
  <c r="ED60" i="30"/>
  <c r="EL60" i="30"/>
  <c r="EE60" i="30"/>
  <c r="BH34" i="30"/>
  <c r="BI34" i="30" s="1"/>
  <c r="BJ34" i="30" s="1"/>
  <c r="BH50" i="30"/>
  <c r="DZ37" i="30"/>
  <c r="EH37" i="30"/>
  <c r="EB37" i="30"/>
  <c r="EA37" i="30"/>
  <c r="EK37" i="30"/>
  <c r="EC37" i="30"/>
  <c r="EL37" i="30"/>
  <c r="EM37" i="30"/>
  <c r="ED37" i="30"/>
  <c r="EE37" i="30"/>
  <c r="EN37" i="30"/>
  <c r="EJ37" i="30"/>
  <c r="EF37" i="30"/>
  <c r="EO37" i="30"/>
  <c r="EG37" i="30"/>
  <c r="EP37" i="30"/>
  <c r="DY37" i="30"/>
  <c r="DX37" i="30"/>
  <c r="EI37" i="30"/>
  <c r="DZ29" i="30"/>
  <c r="EH29" i="30"/>
  <c r="EP29" i="30"/>
  <c r="EB29" i="30"/>
  <c r="EJ29" i="30"/>
  <c r="ED29" i="30"/>
  <c r="EN29" i="30"/>
  <c r="EE29" i="30"/>
  <c r="EO29" i="30"/>
  <c r="EF29" i="30"/>
  <c r="EG29" i="30"/>
  <c r="EC29" i="30"/>
  <c r="DX29" i="30"/>
  <c r="EI29" i="30"/>
  <c r="DY29" i="30"/>
  <c r="EK29" i="30"/>
  <c r="EA29" i="30"/>
  <c r="EL29" i="30"/>
  <c r="EM29" i="30"/>
  <c r="EC28" i="30"/>
  <c r="EK28" i="30"/>
  <c r="EE28" i="30"/>
  <c r="EM28" i="30"/>
  <c r="EA28" i="30"/>
  <c r="EL28" i="30"/>
  <c r="EB28" i="30"/>
  <c r="EN28" i="30"/>
  <c r="ED28" i="30"/>
  <c r="EO28" i="30"/>
  <c r="EF28" i="30"/>
  <c r="EP28" i="30"/>
  <c r="DZ28" i="30"/>
  <c r="EG28" i="30"/>
  <c r="DX28" i="30"/>
  <c r="DW28" i="30" s="1"/>
  <c r="EH28" i="30"/>
  <c r="EJ28" i="30"/>
  <c r="DY28" i="30"/>
  <c r="EI28" i="30"/>
  <c r="BH39" i="30"/>
  <c r="BH55" i="30"/>
  <c r="BH60" i="30"/>
  <c r="BI60" i="30" s="1"/>
  <c r="BJ60" i="30" s="1"/>
  <c r="CL39" i="30"/>
  <c r="CH39" i="30"/>
  <c r="CP39" i="30"/>
  <c r="CX39" i="30"/>
  <c r="CI39" i="30"/>
  <c r="CQ39" i="30"/>
  <c r="CY39" i="30"/>
  <c r="CJ39" i="30"/>
  <c r="CR39" i="30"/>
  <c r="CM39" i="30"/>
  <c r="CO39" i="30"/>
  <c r="CT39" i="30"/>
  <c r="CU39" i="30"/>
  <c r="CG39" i="30"/>
  <c r="CV39" i="30"/>
  <c r="CN39" i="30"/>
  <c r="CW39" i="30"/>
  <c r="BL39" i="30"/>
  <c r="CS39" i="30"/>
  <c r="CK39" i="30"/>
  <c r="EA51" i="30"/>
  <c r="EI51" i="30"/>
  <c r="EB51" i="30"/>
  <c r="EJ51" i="30"/>
  <c r="EC51" i="30"/>
  <c r="EK51" i="30"/>
  <c r="ED51" i="30"/>
  <c r="EL51" i="30"/>
  <c r="EP51" i="30"/>
  <c r="EE51" i="30"/>
  <c r="EM51" i="30"/>
  <c r="DZ51" i="30"/>
  <c r="DX51" i="30"/>
  <c r="EF51" i="30"/>
  <c r="EN51" i="30"/>
  <c r="DY51" i="30"/>
  <c r="EG51" i="30"/>
  <c r="EO51" i="30"/>
  <c r="EH51" i="30"/>
  <c r="EA26" i="30"/>
  <c r="EI26" i="30"/>
  <c r="EC26" i="30"/>
  <c r="EK26" i="30"/>
  <c r="EG26" i="30"/>
  <c r="DX26" i="30"/>
  <c r="EH26" i="30"/>
  <c r="DY26" i="30"/>
  <c r="EJ26" i="30"/>
  <c r="DZ26" i="30"/>
  <c r="EL26" i="30"/>
  <c r="EF26" i="30"/>
  <c r="EB26" i="30"/>
  <c r="EM26" i="30"/>
  <c r="EP26" i="30"/>
  <c r="ED26" i="30"/>
  <c r="EN26" i="30"/>
  <c r="EE26" i="30"/>
  <c r="EO26" i="30"/>
  <c r="EB31" i="30"/>
  <c r="EJ31" i="30"/>
  <c r="ED31" i="30"/>
  <c r="EL31" i="30"/>
  <c r="DX31" i="30"/>
  <c r="EH31" i="30"/>
  <c r="DY31" i="30"/>
  <c r="EI31" i="30"/>
  <c r="DZ31" i="30"/>
  <c r="EK31" i="30"/>
  <c r="EA31" i="30"/>
  <c r="EM31" i="30"/>
  <c r="EG31" i="30"/>
  <c r="EC31" i="30"/>
  <c r="EN31" i="30"/>
  <c r="EE31" i="30"/>
  <c r="EO31" i="30"/>
  <c r="EF31" i="30"/>
  <c r="EP31" i="30"/>
  <c r="BH51" i="30"/>
  <c r="ED42" i="30"/>
  <c r="EL42" i="30"/>
  <c r="EE42" i="30"/>
  <c r="EM42" i="30"/>
  <c r="DX42" i="30"/>
  <c r="EF42" i="30"/>
  <c r="EN42" i="30"/>
  <c r="DY42" i="30"/>
  <c r="EG42" i="30"/>
  <c r="EO42" i="30"/>
  <c r="DZ42" i="30"/>
  <c r="EH42" i="30"/>
  <c r="EP42" i="30"/>
  <c r="EC42" i="30"/>
  <c r="EA42" i="30"/>
  <c r="EI42" i="30"/>
  <c r="EK42" i="30"/>
  <c r="EB42" i="30"/>
  <c r="EJ42" i="30"/>
  <c r="EA34" i="30"/>
  <c r="EI34" i="30"/>
  <c r="EC34" i="30"/>
  <c r="EK34" i="30"/>
  <c r="EE34" i="30"/>
  <c r="EO34" i="30"/>
  <c r="EF34" i="30"/>
  <c r="EP34" i="30"/>
  <c r="EG34" i="30"/>
  <c r="DX34" i="30"/>
  <c r="EH34" i="30"/>
  <c r="DY34" i="30"/>
  <c r="EJ34" i="30"/>
  <c r="DZ34" i="30"/>
  <c r="EL34" i="30"/>
  <c r="EN34" i="30"/>
  <c r="EB34" i="30"/>
  <c r="EM34" i="30"/>
  <c r="ED34" i="30"/>
  <c r="BH44" i="30"/>
  <c r="BI44" i="30" s="1"/>
  <c r="BJ44" i="30" s="1"/>
  <c r="BH30" i="30"/>
  <c r="BH24" i="30"/>
  <c r="BH20" i="30"/>
  <c r="BI20" i="30" s="1"/>
  <c r="BJ20" i="30" s="1"/>
  <c r="EC45" i="30"/>
  <c r="EK45" i="30"/>
  <c r="ED45" i="30"/>
  <c r="EL45" i="30"/>
  <c r="EE45" i="30"/>
  <c r="EM45" i="30"/>
  <c r="DX45" i="30"/>
  <c r="EF45" i="30"/>
  <c r="EN45" i="30"/>
  <c r="EB45" i="30"/>
  <c r="DY45" i="30"/>
  <c r="EG45" i="30"/>
  <c r="EO45" i="30"/>
  <c r="EJ45" i="30"/>
  <c r="DZ45" i="30"/>
  <c r="EH45" i="30"/>
  <c r="EP45" i="30"/>
  <c r="EA45" i="30"/>
  <c r="EI45" i="30"/>
  <c r="CJ49" i="30"/>
  <c r="CR49" i="30"/>
  <c r="CK49" i="30"/>
  <c r="CS49" i="30"/>
  <c r="CL49" i="30"/>
  <c r="CT49" i="30"/>
  <c r="BL49" i="30"/>
  <c r="CO49" i="30"/>
  <c r="CQ49" i="30"/>
  <c r="CH49" i="30"/>
  <c r="CV49" i="30"/>
  <c r="CI49" i="30"/>
  <c r="CW49" i="30"/>
  <c r="CM49" i="30"/>
  <c r="CX49" i="30"/>
  <c r="CG49" i="30"/>
  <c r="CN49" i="30"/>
  <c r="CP49" i="30"/>
  <c r="CU49" i="30"/>
  <c r="CY49" i="30"/>
  <c r="ED13" i="30"/>
  <c r="EL13" i="30"/>
  <c r="EJ13" i="30"/>
  <c r="EE13" i="30"/>
  <c r="EM13" i="30"/>
  <c r="EA13" i="30"/>
  <c r="EF13" i="30"/>
  <c r="EN13" i="30"/>
  <c r="DC13" i="30"/>
  <c r="DX13" i="30"/>
  <c r="DY13" i="30"/>
  <c r="EG13" i="30"/>
  <c r="EO13" i="30"/>
  <c r="DZ13" i="30"/>
  <c r="EH13" i="30"/>
  <c r="EP13" i="30"/>
  <c r="EI13" i="30"/>
  <c r="EB13" i="30"/>
  <c r="EC13" i="30"/>
  <c r="EK13" i="30"/>
  <c r="BH17" i="30"/>
  <c r="EB18" i="30"/>
  <c r="EJ18" i="30"/>
  <c r="EO18" i="30"/>
  <c r="EP18" i="30"/>
  <c r="EC18" i="30"/>
  <c r="EK18" i="30"/>
  <c r="EG18" i="30"/>
  <c r="ED18" i="30"/>
  <c r="EL18" i="30"/>
  <c r="EE18" i="30"/>
  <c r="EM18" i="30"/>
  <c r="DY18" i="30"/>
  <c r="DX18" i="30"/>
  <c r="EF18" i="30"/>
  <c r="EN18" i="30"/>
  <c r="DZ18" i="30"/>
  <c r="EA18" i="30"/>
  <c r="EI18" i="30"/>
  <c r="EH18" i="30"/>
  <c r="DZ16" i="30"/>
  <c r="EH16" i="30"/>
  <c r="EP16" i="30"/>
  <c r="EE16" i="30"/>
  <c r="EA16" i="30"/>
  <c r="EI16" i="30"/>
  <c r="EM16" i="30"/>
  <c r="DX16" i="30"/>
  <c r="EB16" i="30"/>
  <c r="EJ16" i="30"/>
  <c r="EC16" i="30"/>
  <c r="EK16" i="30"/>
  <c r="EN16" i="30"/>
  <c r="ED16" i="30"/>
  <c r="EL16" i="30"/>
  <c r="EF16" i="30"/>
  <c r="DY16" i="30"/>
  <c r="EG16" i="30"/>
  <c r="EO16" i="30"/>
  <c r="EC15" i="30"/>
  <c r="EK15" i="30"/>
  <c r="EA15" i="30"/>
  <c r="ED15" i="30"/>
  <c r="EL15" i="30"/>
  <c r="EE15" i="30"/>
  <c r="EM15" i="30"/>
  <c r="DZ15" i="30"/>
  <c r="DX15" i="30"/>
  <c r="EF15" i="30"/>
  <c r="EN15" i="30"/>
  <c r="EH15" i="30"/>
  <c r="DY15" i="30"/>
  <c r="EG15" i="30"/>
  <c r="EO15" i="30"/>
  <c r="EP15" i="30"/>
  <c r="EB15" i="30"/>
  <c r="EJ15" i="30"/>
  <c r="EI15" i="30"/>
  <c r="EE17" i="30"/>
  <c r="EM17" i="30"/>
  <c r="EC17" i="30"/>
  <c r="DX17" i="30"/>
  <c r="EF17" i="30"/>
  <c r="EN17" i="30"/>
  <c r="EK17" i="30"/>
  <c r="DY17" i="30"/>
  <c r="EG17" i="30"/>
  <c r="EO17" i="30"/>
  <c r="EB17" i="30"/>
  <c r="DZ17" i="30"/>
  <c r="EH17" i="30"/>
  <c r="EP17" i="30"/>
  <c r="EA17" i="30"/>
  <c r="EI17" i="30"/>
  <c r="EJ17" i="30"/>
  <c r="ED17" i="30"/>
  <c r="EL17" i="30"/>
  <c r="DX14" i="30"/>
  <c r="EF14" i="30"/>
  <c r="EN14" i="30"/>
  <c r="EC14" i="30"/>
  <c r="DY14" i="30"/>
  <c r="EG14" i="30"/>
  <c r="EO14" i="30"/>
  <c r="EK14" i="30"/>
  <c r="ED14" i="30"/>
  <c r="DZ14" i="30"/>
  <c r="EH14" i="30"/>
  <c r="EP14" i="30"/>
  <c r="EA14" i="30"/>
  <c r="EI14" i="30"/>
  <c r="EB14" i="30"/>
  <c r="EJ14" i="30"/>
  <c r="EL14" i="30"/>
  <c r="EE14" i="30"/>
  <c r="EM14" i="30"/>
  <c r="BH18" i="30"/>
  <c r="BH19" i="30"/>
  <c r="BI19" i="30" s="1"/>
  <c r="BJ19" i="30" s="1"/>
  <c r="P41" i="31"/>
  <c r="L39" i="31"/>
  <c r="L38" i="31"/>
  <c r="K38" i="31"/>
  <c r="L37" i="31"/>
  <c r="K39" i="31"/>
  <c r="K37" i="31"/>
  <c r="K36" i="31"/>
  <c r="H36" i="31"/>
  <c r="H37" i="31"/>
  <c r="H38" i="31"/>
  <c r="H39" i="31"/>
  <c r="AX71" i="30"/>
  <c r="AX73" i="30" s="1"/>
  <c r="BH16" i="30"/>
  <c r="AN71" i="30"/>
  <c r="AN73" i="30" s="1"/>
  <c r="BH15" i="30"/>
  <c r="BG69" i="30"/>
  <c r="BG73" i="30" s="1"/>
  <c r="AJ69" i="30"/>
  <c r="AJ70" i="30"/>
  <c r="BH14" i="30"/>
  <c r="AS73" i="30"/>
  <c r="AT73" i="30"/>
  <c r="AQ73" i="30"/>
  <c r="BE73" i="30"/>
  <c r="AI73" i="30"/>
  <c r="AV73" i="30"/>
  <c r="AU73" i="30"/>
  <c r="AK73" i="30"/>
  <c r="AL73" i="30"/>
  <c r="BD73" i="30"/>
  <c r="AW73" i="30"/>
  <c r="AY73" i="30"/>
  <c r="AM73" i="30"/>
  <c r="BA73" i="30"/>
  <c r="AR73" i="30"/>
  <c r="AO73" i="30"/>
  <c r="AP73" i="30"/>
  <c r="AZ73" i="30"/>
  <c r="BK13" i="30"/>
  <c r="BF73" i="30"/>
  <c r="BI56" i="30"/>
  <c r="BJ56" i="30" s="1"/>
  <c r="BK48" i="30"/>
  <c r="BK35" i="30"/>
  <c r="BK14" i="30"/>
  <c r="BK61" i="30"/>
  <c r="BK21" i="30"/>
  <c r="BK40" i="30"/>
  <c r="AK64" i="30"/>
  <c r="BK52" i="30"/>
  <c r="BK34" i="30"/>
  <c r="BK25" i="30"/>
  <c r="BK26" i="30"/>
  <c r="BK51" i="30"/>
  <c r="BK46" i="30"/>
  <c r="BK30" i="30"/>
  <c r="BK16" i="30"/>
  <c r="BK55" i="30"/>
  <c r="BK22" i="30"/>
  <c r="BK58" i="30"/>
  <c r="BK33" i="30"/>
  <c r="AQ9" i="30"/>
  <c r="BK28" i="30"/>
  <c r="BK44" i="30"/>
  <c r="BK43" i="30"/>
  <c r="BK38" i="30"/>
  <c r="BK37" i="30"/>
  <c r="AY64" i="30"/>
  <c r="BK62" i="30"/>
  <c r="BK31" i="30"/>
  <c r="BK60" i="30"/>
  <c r="BK56" i="30"/>
  <c r="BK20" i="30"/>
  <c r="BK54" i="30"/>
  <c r="BK32" i="30"/>
  <c r="BK59" i="30"/>
  <c r="BK27" i="30"/>
  <c r="BK36" i="30"/>
  <c r="BK18" i="30"/>
  <c r="BI18" i="30"/>
  <c r="BJ18" i="30" s="1"/>
  <c r="BK57" i="30"/>
  <c r="BK47" i="30"/>
  <c r="BK15" i="30"/>
  <c r="BK50" i="30"/>
  <c r="BK45" i="30"/>
  <c r="BK53" i="30"/>
  <c r="BK29" i="30"/>
  <c r="BK19" i="30"/>
  <c r="BK17" i="30"/>
  <c r="BK24" i="30"/>
  <c r="AS9" i="30"/>
  <c r="AN9" i="30"/>
  <c r="BI53" i="30"/>
  <c r="BJ53" i="30" s="1"/>
  <c r="BI23" i="30"/>
  <c r="BJ23" i="30" s="1"/>
  <c r="BI32" i="30"/>
  <c r="BJ32" i="30" s="1"/>
  <c r="BI24" i="30"/>
  <c r="BJ24" i="30" s="1"/>
  <c r="AQ64" i="30"/>
  <c r="BI22" i="30"/>
  <c r="BJ22" i="30" s="1"/>
  <c r="AL64" i="30"/>
  <c r="BI17" i="30"/>
  <c r="BJ17" i="30" s="1"/>
  <c r="BH71" i="30"/>
  <c r="M38" i="31" s="1"/>
  <c r="AV64" i="30"/>
  <c r="AM64" i="30"/>
  <c r="AJ64" i="30"/>
  <c r="BI27" i="30"/>
  <c r="BJ27" i="30" s="1"/>
  <c r="BI31" i="30"/>
  <c r="BJ31" i="30" s="1"/>
  <c r="AN64" i="30"/>
  <c r="AM9" i="30"/>
  <c r="BI55" i="30"/>
  <c r="BJ55" i="30" s="1"/>
  <c r="AK9" i="30"/>
  <c r="BI33" i="30"/>
  <c r="BJ33" i="30" s="1"/>
  <c r="BI45" i="30"/>
  <c r="BJ45" i="30" s="1"/>
  <c r="BI36" i="30"/>
  <c r="BJ36" i="30" s="1"/>
  <c r="BI35" i="30"/>
  <c r="BJ35" i="30" s="1"/>
  <c r="AY9" i="30"/>
  <c r="AU64" i="30"/>
  <c r="BA9" i="30"/>
  <c r="BF9" i="30"/>
  <c r="AL9" i="30"/>
  <c r="BI37" i="30"/>
  <c r="BJ37" i="30" s="1"/>
  <c r="AT64" i="30"/>
  <c r="BI21" i="30"/>
  <c r="BJ21" i="30" s="1"/>
  <c r="BI61" i="30"/>
  <c r="BJ61" i="30" s="1"/>
  <c r="BI39" i="30"/>
  <c r="BJ39" i="30" s="1"/>
  <c r="BI38" i="30"/>
  <c r="BJ38" i="30" s="1"/>
  <c r="BI42" i="30"/>
  <c r="BJ42" i="30" s="1"/>
  <c r="BE64" i="30"/>
  <c r="BD9" i="30"/>
  <c r="BI25" i="30"/>
  <c r="BJ25" i="30" s="1"/>
  <c r="BI28" i="30"/>
  <c r="BJ28" i="30" s="1"/>
  <c r="AR9" i="30"/>
  <c r="BG64" i="30"/>
  <c r="BG9" i="30"/>
  <c r="BD64" i="30"/>
  <c r="AW64" i="30"/>
  <c r="AW9" i="30"/>
  <c r="BI52" i="30"/>
  <c r="BJ52" i="30" s="1"/>
  <c r="AO64" i="30"/>
  <c r="AO9" i="30"/>
  <c r="BI49" i="30"/>
  <c r="BJ49" i="30" s="1"/>
  <c r="AR64" i="30"/>
  <c r="AX9" i="30"/>
  <c r="BI30" i="30"/>
  <c r="BJ30" i="30" s="1"/>
  <c r="BI58" i="30"/>
  <c r="BJ58" i="30" s="1"/>
  <c r="BE9" i="30"/>
  <c r="BA64" i="30"/>
  <c r="BI41" i="30"/>
  <c r="BJ41" i="30" s="1"/>
  <c r="BI40" i="30"/>
  <c r="BJ40" i="30" s="1"/>
  <c r="AP9" i="30"/>
  <c r="BI50" i="30"/>
  <c r="BJ50" i="30" s="1"/>
  <c r="AI64" i="30"/>
  <c r="AX64" i="30"/>
  <c r="BI43" i="30"/>
  <c r="BJ43" i="30" s="1"/>
  <c r="BF64" i="30"/>
  <c r="BI54" i="30"/>
  <c r="BJ54" i="30" s="1"/>
  <c r="AU9" i="30"/>
  <c r="BH69" i="30"/>
  <c r="M36" i="31" s="1"/>
  <c r="AV9" i="30"/>
  <c r="AP64" i="30"/>
  <c r="AZ9" i="30"/>
  <c r="AT9" i="30"/>
  <c r="AS64" i="30"/>
  <c r="AJ9" i="30"/>
  <c r="BI62" i="30"/>
  <c r="BJ62" i="30" s="1"/>
  <c r="BI51" i="30"/>
  <c r="BJ51" i="30" s="1"/>
  <c r="AZ64" i="30"/>
  <c r="AI9" i="30"/>
  <c r="D7" i="14"/>
  <c r="AL7" i="11"/>
  <c r="A5" i="25"/>
  <c r="A5" i="28"/>
  <c r="A5" i="21"/>
  <c r="A5" i="26"/>
  <c r="A5" i="17"/>
  <c r="A5" i="16"/>
  <c r="A5" i="14"/>
  <c r="A5" i="13"/>
  <c r="A5" i="10"/>
  <c r="A4" i="8"/>
  <c r="A8" i="18" s="1"/>
  <c r="A2" i="8"/>
  <c r="A4" i="18"/>
  <c r="A2" i="18"/>
  <c r="A4" i="4"/>
  <c r="A3" i="4"/>
  <c r="A2" i="4"/>
  <c r="A3" i="7"/>
  <c r="A4" i="7"/>
  <c r="I52" i="31" l="1"/>
  <c r="I51" i="31"/>
  <c r="DW31" i="30"/>
  <c r="DW52" i="30"/>
  <c r="DW51" i="30"/>
  <c r="DW43" i="30"/>
  <c r="DW60" i="30"/>
  <c r="DW57" i="30"/>
  <c r="DW62" i="30"/>
  <c r="DW26" i="30"/>
  <c r="DW37" i="30"/>
  <c r="DW33" i="30"/>
  <c r="DW40" i="30"/>
  <c r="DW24" i="30"/>
  <c r="DW46" i="30"/>
  <c r="DW20" i="30"/>
  <c r="DW45" i="30"/>
  <c r="DW54" i="30"/>
  <c r="DW34" i="30"/>
  <c r="DW42" i="30"/>
  <c r="DW29" i="30"/>
  <c r="DW32" i="30"/>
  <c r="DW38" i="30"/>
  <c r="DW49" i="30"/>
  <c r="DW19" i="30"/>
  <c r="DW41" i="30"/>
  <c r="DW27" i="30"/>
  <c r="DW36" i="30"/>
  <c r="DW39" i="30"/>
  <c r="DW30" i="30"/>
  <c r="DW58" i="30"/>
  <c r="DW50" i="30"/>
  <c r="DW44" i="30"/>
  <c r="CH19" i="30"/>
  <c r="CP19" i="30"/>
  <c r="CX19" i="30"/>
  <c r="CL19" i="30"/>
  <c r="CT19" i="30"/>
  <c r="CM19" i="30"/>
  <c r="CU19" i="30"/>
  <c r="CN19" i="30"/>
  <c r="CV19" i="30"/>
  <c r="CI19" i="30"/>
  <c r="CY19" i="30"/>
  <c r="BL19" i="30"/>
  <c r="CK19" i="30"/>
  <c r="CQ19" i="30"/>
  <c r="CR19" i="30"/>
  <c r="CS19" i="30"/>
  <c r="CJ19" i="30"/>
  <c r="CW19" i="30"/>
  <c r="CG19" i="30"/>
  <c r="CO19" i="30"/>
  <c r="BL56" i="30"/>
  <c r="CN56" i="30"/>
  <c r="CV56" i="30"/>
  <c r="CH56" i="30"/>
  <c r="CP56" i="30"/>
  <c r="CX56" i="30"/>
  <c r="CQ56" i="30"/>
  <c r="CI56" i="30"/>
  <c r="CS56" i="30"/>
  <c r="CJ56" i="30"/>
  <c r="CT56" i="30"/>
  <c r="CK56" i="30"/>
  <c r="CU56" i="30"/>
  <c r="CL56" i="30"/>
  <c r="CW56" i="30"/>
  <c r="CM56" i="30"/>
  <c r="CO56" i="30"/>
  <c r="CR56" i="30"/>
  <c r="CY56" i="30"/>
  <c r="CG56" i="30"/>
  <c r="CG30" i="30"/>
  <c r="CO30" i="30"/>
  <c r="CW30" i="30"/>
  <c r="CK30" i="30"/>
  <c r="CS30" i="30"/>
  <c r="CL30" i="30"/>
  <c r="CT30" i="30"/>
  <c r="BL30" i="30"/>
  <c r="CM30" i="30"/>
  <c r="CU30" i="30"/>
  <c r="CH30" i="30"/>
  <c r="CX30" i="30"/>
  <c r="CJ30" i="30"/>
  <c r="CP30" i="30"/>
  <c r="CQ30" i="30"/>
  <c r="CR30" i="30"/>
  <c r="CN30" i="30"/>
  <c r="CY30" i="30"/>
  <c r="CI30" i="30"/>
  <c r="CV30" i="30"/>
  <c r="CJ29" i="30"/>
  <c r="CR29" i="30"/>
  <c r="CN29" i="30"/>
  <c r="CV29" i="30"/>
  <c r="BL29" i="30"/>
  <c r="CG29" i="30"/>
  <c r="CO29" i="30"/>
  <c r="CW29" i="30"/>
  <c r="CH29" i="30"/>
  <c r="CP29" i="30"/>
  <c r="CX29" i="30"/>
  <c r="CK29" i="30"/>
  <c r="CM29" i="30"/>
  <c r="CS29" i="30"/>
  <c r="CT29" i="30"/>
  <c r="CU29" i="30"/>
  <c r="CI29" i="30"/>
  <c r="CL29" i="30"/>
  <c r="CQ29" i="30"/>
  <c r="CY29" i="30"/>
  <c r="BL60" i="30"/>
  <c r="CJ60" i="30"/>
  <c r="CR60" i="30"/>
  <c r="CG60" i="30"/>
  <c r="CP60" i="30"/>
  <c r="CY60" i="30"/>
  <c r="CI60" i="30"/>
  <c r="CS60" i="30"/>
  <c r="CK60" i="30"/>
  <c r="CT60" i="30"/>
  <c r="CL60" i="30"/>
  <c r="CU60" i="30"/>
  <c r="CM60" i="30"/>
  <c r="CV60" i="30"/>
  <c r="CN60" i="30"/>
  <c r="CO60" i="30"/>
  <c r="CQ60" i="30"/>
  <c r="CW60" i="30"/>
  <c r="CH60" i="30"/>
  <c r="CX60" i="30"/>
  <c r="CM28" i="30"/>
  <c r="CU28" i="30"/>
  <c r="BL28" i="30"/>
  <c r="CI28" i="30"/>
  <c r="CQ28" i="30"/>
  <c r="CY28" i="30"/>
  <c r="CJ28" i="30"/>
  <c r="CR28" i="30"/>
  <c r="CK28" i="30"/>
  <c r="CS28" i="30"/>
  <c r="CN28" i="30"/>
  <c r="CP28" i="30"/>
  <c r="CV28" i="30"/>
  <c r="CG28" i="30"/>
  <c r="CW28" i="30"/>
  <c r="CH28" i="30"/>
  <c r="CX28" i="30"/>
  <c r="CL28" i="30"/>
  <c r="CT28" i="30"/>
  <c r="CO28" i="30"/>
  <c r="CK46" i="30"/>
  <c r="CS46" i="30"/>
  <c r="CL46" i="30"/>
  <c r="CT46" i="30"/>
  <c r="BL46" i="30"/>
  <c r="CM46" i="30"/>
  <c r="CU46" i="30"/>
  <c r="CH46" i="30"/>
  <c r="CV46" i="30"/>
  <c r="CJ46" i="30"/>
  <c r="CX46" i="30"/>
  <c r="CO46" i="30"/>
  <c r="CP46" i="30"/>
  <c r="CQ46" i="30"/>
  <c r="CR46" i="30"/>
  <c r="CY46" i="30"/>
  <c r="CG46" i="30"/>
  <c r="CI46" i="30"/>
  <c r="CN46" i="30"/>
  <c r="CW46" i="30"/>
  <c r="CJ21" i="30"/>
  <c r="CR21" i="30"/>
  <c r="CN21" i="30"/>
  <c r="CV21" i="30"/>
  <c r="BL21" i="30"/>
  <c r="CG21" i="30"/>
  <c r="CO21" i="30"/>
  <c r="CW21" i="30"/>
  <c r="CH21" i="30"/>
  <c r="CP21" i="30"/>
  <c r="CX21" i="30"/>
  <c r="CS21" i="30"/>
  <c r="CU21" i="30"/>
  <c r="CK21" i="30"/>
  <c r="CL21" i="30"/>
  <c r="CM21" i="30"/>
  <c r="CQ21" i="30"/>
  <c r="CY21" i="30"/>
  <c r="CT21" i="30"/>
  <c r="CI21" i="30"/>
  <c r="AG41" i="31"/>
  <c r="DW14" i="30"/>
  <c r="BL53" i="30"/>
  <c r="CG53" i="30"/>
  <c r="CO53" i="30"/>
  <c r="CW53" i="30"/>
  <c r="CI53" i="30"/>
  <c r="CQ53" i="30"/>
  <c r="CY53" i="30"/>
  <c r="CM53" i="30"/>
  <c r="CU53" i="30"/>
  <c r="CR53" i="30"/>
  <c r="CH53" i="30"/>
  <c r="CT53" i="30"/>
  <c r="CJ53" i="30"/>
  <c r="CV53" i="30"/>
  <c r="CK53" i="30"/>
  <c r="CX53" i="30"/>
  <c r="CL53" i="30"/>
  <c r="CN53" i="30"/>
  <c r="CP53" i="30"/>
  <c r="CS53" i="30"/>
  <c r="CM36" i="30"/>
  <c r="CU36" i="30"/>
  <c r="BL36" i="30"/>
  <c r="CI36" i="30"/>
  <c r="CQ36" i="30"/>
  <c r="CY36" i="30"/>
  <c r="CJ36" i="30"/>
  <c r="CR36" i="30"/>
  <c r="CK36" i="30"/>
  <c r="CS36" i="30"/>
  <c r="CV36" i="30"/>
  <c r="CH36" i="30"/>
  <c r="CX36" i="30"/>
  <c r="CN36" i="30"/>
  <c r="CO36" i="30"/>
  <c r="CP36" i="30"/>
  <c r="CG36" i="30"/>
  <c r="CL36" i="30"/>
  <c r="CT36" i="30"/>
  <c r="CW36" i="30"/>
  <c r="CL31" i="30"/>
  <c r="CT31" i="30"/>
  <c r="CH31" i="30"/>
  <c r="CP31" i="30"/>
  <c r="CX31" i="30"/>
  <c r="CI31" i="30"/>
  <c r="CQ31" i="30"/>
  <c r="CY31" i="30"/>
  <c r="CJ31" i="30"/>
  <c r="CR31" i="30"/>
  <c r="CU31" i="30"/>
  <c r="CG31" i="30"/>
  <c r="CW31" i="30"/>
  <c r="CM31" i="30"/>
  <c r="CN31" i="30"/>
  <c r="CO31" i="30"/>
  <c r="CK31" i="30"/>
  <c r="CS31" i="30"/>
  <c r="CV31" i="30"/>
  <c r="BL31" i="30"/>
  <c r="CL51" i="30"/>
  <c r="CT51" i="30"/>
  <c r="CM51" i="30"/>
  <c r="CU51" i="30"/>
  <c r="CN51" i="30"/>
  <c r="CV51" i="30"/>
  <c r="CP51" i="30"/>
  <c r="BL51" i="30"/>
  <c r="CG51" i="30"/>
  <c r="CR51" i="30"/>
  <c r="CI51" i="30"/>
  <c r="CW51" i="30"/>
  <c r="CJ51" i="30"/>
  <c r="CX51" i="30"/>
  <c r="CK51" i="30"/>
  <c r="CY51" i="30"/>
  <c r="CH51" i="30"/>
  <c r="CO51" i="30"/>
  <c r="CQ51" i="30"/>
  <c r="CS51" i="30"/>
  <c r="BL61" i="30"/>
  <c r="CG61" i="30"/>
  <c r="CO61" i="30"/>
  <c r="CW61" i="30"/>
  <c r="CP61" i="30"/>
  <c r="CY61" i="30"/>
  <c r="CI61" i="30"/>
  <c r="CR61" i="30"/>
  <c r="CJ61" i="30"/>
  <c r="CS61" i="30"/>
  <c r="CK61" i="30"/>
  <c r="CT61" i="30"/>
  <c r="CL61" i="30"/>
  <c r="CU61" i="30"/>
  <c r="CQ61" i="30"/>
  <c r="CV61" i="30"/>
  <c r="CX61" i="30"/>
  <c r="CN61" i="30"/>
  <c r="CH61" i="30"/>
  <c r="CM61" i="30"/>
  <c r="BL44" i="30"/>
  <c r="CI44" i="30"/>
  <c r="CQ44" i="30"/>
  <c r="CY44" i="30"/>
  <c r="CJ44" i="30"/>
  <c r="CR44" i="30"/>
  <c r="CK44" i="30"/>
  <c r="CS44" i="30"/>
  <c r="CG44" i="30"/>
  <c r="CU44" i="30"/>
  <c r="CL44" i="30"/>
  <c r="CW44" i="30"/>
  <c r="CN44" i="30"/>
  <c r="CO44" i="30"/>
  <c r="CP44" i="30"/>
  <c r="CV44" i="30"/>
  <c r="CH44" i="30"/>
  <c r="CT44" i="30"/>
  <c r="CX44" i="30"/>
  <c r="CM44" i="30"/>
  <c r="CN45" i="30"/>
  <c r="CV45" i="30"/>
  <c r="BL45" i="30"/>
  <c r="CG45" i="30"/>
  <c r="CO45" i="30"/>
  <c r="CW45" i="30"/>
  <c r="CH45" i="30"/>
  <c r="CP45" i="30"/>
  <c r="CX45" i="30"/>
  <c r="CM45" i="30"/>
  <c r="CR45" i="30"/>
  <c r="CI45" i="30"/>
  <c r="CT45" i="30"/>
  <c r="CJ45" i="30"/>
  <c r="CU45" i="30"/>
  <c r="CK45" i="30"/>
  <c r="CY45" i="30"/>
  <c r="CL45" i="30"/>
  <c r="CQ45" i="30"/>
  <c r="CS45" i="30"/>
  <c r="CH27" i="30"/>
  <c r="CP27" i="30"/>
  <c r="CX27" i="30"/>
  <c r="CL27" i="30"/>
  <c r="CT27" i="30"/>
  <c r="CM27" i="30"/>
  <c r="CU27" i="30"/>
  <c r="CN27" i="30"/>
  <c r="CV27" i="30"/>
  <c r="CQ27" i="30"/>
  <c r="CS27" i="30"/>
  <c r="CI27" i="30"/>
  <c r="CY27" i="30"/>
  <c r="CJ27" i="30"/>
  <c r="BL27" i="30"/>
  <c r="CK27" i="30"/>
  <c r="CG27" i="30"/>
  <c r="CO27" i="30"/>
  <c r="CW27" i="30"/>
  <c r="CR27" i="30"/>
  <c r="BL62" i="30"/>
  <c r="CL62" i="30"/>
  <c r="CT62" i="30"/>
  <c r="CO62" i="30"/>
  <c r="CX62" i="30"/>
  <c r="CH62" i="30"/>
  <c r="CQ62" i="30"/>
  <c r="CI62" i="30"/>
  <c r="CR62" i="30"/>
  <c r="CJ62" i="30"/>
  <c r="CS62" i="30"/>
  <c r="CK62" i="30"/>
  <c r="CU62" i="30"/>
  <c r="CW62" i="30"/>
  <c r="CY62" i="30"/>
  <c r="CG62" i="30"/>
  <c r="CV62" i="30"/>
  <c r="CM62" i="30"/>
  <c r="CN62" i="30"/>
  <c r="CP62" i="30"/>
  <c r="CN33" i="30"/>
  <c r="CV33" i="30"/>
  <c r="CJ33" i="30"/>
  <c r="CR33" i="30"/>
  <c r="CK33" i="30"/>
  <c r="CS33" i="30"/>
  <c r="CL33" i="30"/>
  <c r="CT33" i="30"/>
  <c r="BL33" i="30"/>
  <c r="CO33" i="30"/>
  <c r="CQ33" i="30"/>
  <c r="CG33" i="30"/>
  <c r="CW33" i="30"/>
  <c r="CH33" i="30"/>
  <c r="CX33" i="30"/>
  <c r="CI33" i="30"/>
  <c r="CY33" i="30"/>
  <c r="CM33" i="30"/>
  <c r="CP33" i="30"/>
  <c r="CU33" i="30"/>
  <c r="CK26" i="30"/>
  <c r="CS26" i="30"/>
  <c r="CG26" i="30"/>
  <c r="CO26" i="30"/>
  <c r="CW26" i="30"/>
  <c r="CH26" i="30"/>
  <c r="CP26" i="30"/>
  <c r="CX26" i="30"/>
  <c r="CI26" i="30"/>
  <c r="CQ26" i="30"/>
  <c r="CY26" i="30"/>
  <c r="CT26" i="30"/>
  <c r="CV26" i="30"/>
  <c r="CL26" i="30"/>
  <c r="BL26" i="30"/>
  <c r="CM26" i="30"/>
  <c r="CN26" i="30"/>
  <c r="CR26" i="30"/>
  <c r="CU26" i="30"/>
  <c r="CJ26" i="30"/>
  <c r="CG50" i="30"/>
  <c r="CO50" i="30"/>
  <c r="CW50" i="30"/>
  <c r="CH50" i="30"/>
  <c r="CP50" i="30"/>
  <c r="CX50" i="30"/>
  <c r="CI50" i="30"/>
  <c r="CQ50" i="30"/>
  <c r="CY50" i="30"/>
  <c r="CJ50" i="30"/>
  <c r="CU50" i="30"/>
  <c r="CL50" i="30"/>
  <c r="CN50" i="30"/>
  <c r="CR50" i="30"/>
  <c r="CS50" i="30"/>
  <c r="CK50" i="30"/>
  <c r="CT50" i="30"/>
  <c r="CV50" i="30"/>
  <c r="BL50" i="30"/>
  <c r="CM50" i="30"/>
  <c r="CM59" i="30"/>
  <c r="CU59" i="30"/>
  <c r="BL59" i="30"/>
  <c r="CH59" i="30"/>
  <c r="CQ59" i="30"/>
  <c r="CJ59" i="30"/>
  <c r="CS59" i="30"/>
  <c r="CK59" i="30"/>
  <c r="CT59" i="30"/>
  <c r="CL59" i="30"/>
  <c r="CV59" i="30"/>
  <c r="CN59" i="30"/>
  <c r="CW59" i="30"/>
  <c r="CG59" i="30"/>
  <c r="CI59" i="30"/>
  <c r="CO59" i="30"/>
  <c r="CP59" i="30"/>
  <c r="CR59" i="30"/>
  <c r="CX59" i="30"/>
  <c r="CY59" i="30"/>
  <c r="CH58" i="30"/>
  <c r="CP58" i="30"/>
  <c r="CX58" i="30"/>
  <c r="BL58" i="30"/>
  <c r="CI58" i="30"/>
  <c r="CR58" i="30"/>
  <c r="CK58" i="30"/>
  <c r="CT58" i="30"/>
  <c r="CL58" i="30"/>
  <c r="CU58" i="30"/>
  <c r="CM58" i="30"/>
  <c r="CV58" i="30"/>
  <c r="CN58" i="30"/>
  <c r="CW58" i="30"/>
  <c r="CG58" i="30"/>
  <c r="CJ58" i="30"/>
  <c r="CY58" i="30"/>
  <c r="CO58" i="30"/>
  <c r="CQ58" i="30"/>
  <c r="CS58" i="30"/>
  <c r="CN25" i="30"/>
  <c r="CV25" i="30"/>
  <c r="CJ25" i="30"/>
  <c r="CR25" i="30"/>
  <c r="CK25" i="30"/>
  <c r="CS25" i="30"/>
  <c r="CL25" i="30"/>
  <c r="CT25" i="30"/>
  <c r="CG25" i="30"/>
  <c r="CW25" i="30"/>
  <c r="CI25" i="30"/>
  <c r="CY25" i="30"/>
  <c r="BL25" i="30"/>
  <c r="CO25" i="30"/>
  <c r="CP25" i="30"/>
  <c r="CQ25" i="30"/>
  <c r="CX25" i="30"/>
  <c r="CH25" i="30"/>
  <c r="CM25" i="30"/>
  <c r="CU25" i="30"/>
  <c r="CH35" i="30"/>
  <c r="CP35" i="30"/>
  <c r="CX35" i="30"/>
  <c r="CL35" i="30"/>
  <c r="CT35" i="30"/>
  <c r="CM35" i="30"/>
  <c r="CU35" i="30"/>
  <c r="CN35" i="30"/>
  <c r="CV35" i="30"/>
  <c r="CI35" i="30"/>
  <c r="CY35" i="30"/>
  <c r="BL35" i="30"/>
  <c r="CK35" i="30"/>
  <c r="CQ35" i="30"/>
  <c r="CR35" i="30"/>
  <c r="CS35" i="30"/>
  <c r="CG35" i="30"/>
  <c r="CO35" i="30"/>
  <c r="CW35" i="30"/>
  <c r="CJ35" i="30"/>
  <c r="DW17" i="30"/>
  <c r="DW13" i="30"/>
  <c r="BL32" i="30"/>
  <c r="CI32" i="30"/>
  <c r="CQ32" i="30"/>
  <c r="CY32" i="30"/>
  <c r="CM32" i="30"/>
  <c r="CU32" i="30"/>
  <c r="CN32" i="30"/>
  <c r="CV32" i="30"/>
  <c r="CG32" i="30"/>
  <c r="CO32" i="30"/>
  <c r="CW32" i="30"/>
  <c r="CR32" i="30"/>
  <c r="CT32" i="30"/>
  <c r="CJ32" i="30"/>
  <c r="CK32" i="30"/>
  <c r="CL32" i="30"/>
  <c r="CS32" i="30"/>
  <c r="CX32" i="30"/>
  <c r="CH32" i="30"/>
  <c r="CP32" i="30"/>
  <c r="CJ37" i="30"/>
  <c r="CR37" i="30"/>
  <c r="CN37" i="30"/>
  <c r="CV37" i="30"/>
  <c r="BL37" i="30"/>
  <c r="CG37" i="30"/>
  <c r="CO37" i="30"/>
  <c r="CW37" i="30"/>
  <c r="CH37" i="30"/>
  <c r="CP37" i="30"/>
  <c r="CX37" i="30"/>
  <c r="CS37" i="30"/>
  <c r="CU37" i="30"/>
  <c r="CK37" i="30"/>
  <c r="CL37" i="30"/>
  <c r="CM37" i="30"/>
  <c r="CI37" i="30"/>
  <c r="CT37" i="30"/>
  <c r="CY37" i="30"/>
  <c r="CQ37" i="30"/>
  <c r="CG22" i="30"/>
  <c r="CO22" i="30"/>
  <c r="CW22" i="30"/>
  <c r="CK22" i="30"/>
  <c r="CS22" i="30"/>
  <c r="CL22" i="30"/>
  <c r="CT22" i="30"/>
  <c r="BL22" i="30"/>
  <c r="CM22" i="30"/>
  <c r="CU22" i="30"/>
  <c r="CP22" i="30"/>
  <c r="CR22" i="30"/>
  <c r="CH22" i="30"/>
  <c r="CX22" i="30"/>
  <c r="CI22" i="30"/>
  <c r="CY22" i="30"/>
  <c r="CJ22" i="30"/>
  <c r="CN22" i="30"/>
  <c r="CQ22" i="30"/>
  <c r="CV22" i="30"/>
  <c r="CK34" i="30"/>
  <c r="CS34" i="30"/>
  <c r="CG34" i="30"/>
  <c r="CO34" i="30"/>
  <c r="CW34" i="30"/>
  <c r="CH34" i="30"/>
  <c r="CP34" i="30"/>
  <c r="CX34" i="30"/>
  <c r="CI34" i="30"/>
  <c r="CQ34" i="30"/>
  <c r="CY34" i="30"/>
  <c r="CL34" i="30"/>
  <c r="CN34" i="30"/>
  <c r="CT34" i="30"/>
  <c r="CU34" i="30"/>
  <c r="CV34" i="30"/>
  <c r="BL34" i="30"/>
  <c r="CJ34" i="30"/>
  <c r="CM34" i="30"/>
  <c r="CR34" i="30"/>
  <c r="BL48" i="30"/>
  <c r="CM48" i="30"/>
  <c r="CU48" i="30"/>
  <c r="CN48" i="30"/>
  <c r="CV48" i="30"/>
  <c r="CG48" i="30"/>
  <c r="CO48" i="30"/>
  <c r="CW48" i="30"/>
  <c r="CI48" i="30"/>
  <c r="CT48" i="30"/>
  <c r="CK48" i="30"/>
  <c r="CY48" i="30"/>
  <c r="CP48" i="30"/>
  <c r="CQ48" i="30"/>
  <c r="CR48" i="30"/>
  <c r="CL48" i="30"/>
  <c r="CX48" i="30"/>
  <c r="CH48" i="30"/>
  <c r="CJ48" i="30"/>
  <c r="CS48" i="30"/>
  <c r="DW18" i="30"/>
  <c r="BL40" i="30"/>
  <c r="CM40" i="30"/>
  <c r="CU40" i="30"/>
  <c r="CN40" i="30"/>
  <c r="CV40" i="30"/>
  <c r="CG40" i="30"/>
  <c r="CO40" i="30"/>
  <c r="CW40" i="30"/>
  <c r="CH40" i="30"/>
  <c r="CS40" i="30"/>
  <c r="CJ40" i="30"/>
  <c r="CX40" i="30"/>
  <c r="CL40" i="30"/>
  <c r="CP40" i="30"/>
  <c r="CQ40" i="30"/>
  <c r="CI40" i="30"/>
  <c r="CK40" i="30"/>
  <c r="CR40" i="30"/>
  <c r="CT40" i="30"/>
  <c r="CY40" i="30"/>
  <c r="BL24" i="30"/>
  <c r="CI24" i="30"/>
  <c r="CQ24" i="30"/>
  <c r="CY24" i="30"/>
  <c r="CM24" i="30"/>
  <c r="CU24" i="30"/>
  <c r="CN24" i="30"/>
  <c r="CV24" i="30"/>
  <c r="CG24" i="30"/>
  <c r="CO24" i="30"/>
  <c r="CW24" i="30"/>
  <c r="CJ24" i="30"/>
  <c r="CL24" i="30"/>
  <c r="CR24" i="30"/>
  <c r="CS24" i="30"/>
  <c r="CT24" i="30"/>
  <c r="CK24" i="30"/>
  <c r="CP24" i="30"/>
  <c r="CX24" i="30"/>
  <c r="CH24" i="30"/>
  <c r="CH47" i="30"/>
  <c r="CP47" i="30"/>
  <c r="CX47" i="30"/>
  <c r="CI47" i="30"/>
  <c r="CQ47" i="30"/>
  <c r="CY47" i="30"/>
  <c r="CJ47" i="30"/>
  <c r="CR47" i="30"/>
  <c r="CN47" i="30"/>
  <c r="CS47" i="30"/>
  <c r="CG47" i="30"/>
  <c r="CU47" i="30"/>
  <c r="CK47" i="30"/>
  <c r="CV47" i="30"/>
  <c r="CL47" i="30"/>
  <c r="CW47" i="30"/>
  <c r="CM47" i="30"/>
  <c r="BL47" i="30"/>
  <c r="CO47" i="30"/>
  <c r="CT47" i="30"/>
  <c r="BL54" i="30"/>
  <c r="CL54" i="30"/>
  <c r="CT54" i="30"/>
  <c r="CN54" i="30"/>
  <c r="CV54" i="30"/>
  <c r="CJ54" i="30"/>
  <c r="CK54" i="30"/>
  <c r="CW54" i="30"/>
  <c r="CO54" i="30"/>
  <c r="CY54" i="30"/>
  <c r="CP54" i="30"/>
  <c r="CQ54" i="30"/>
  <c r="CG54" i="30"/>
  <c r="CR54" i="30"/>
  <c r="CU54" i="30"/>
  <c r="CX54" i="30"/>
  <c r="CS54" i="30"/>
  <c r="CH54" i="30"/>
  <c r="CI54" i="30"/>
  <c r="CM54" i="30"/>
  <c r="CG38" i="30"/>
  <c r="CO38" i="30"/>
  <c r="CW38" i="30"/>
  <c r="CK38" i="30"/>
  <c r="CS38" i="30"/>
  <c r="CL38" i="30"/>
  <c r="CT38" i="30"/>
  <c r="BL38" i="30"/>
  <c r="CM38" i="30"/>
  <c r="CU38" i="30"/>
  <c r="CP38" i="30"/>
  <c r="CR38" i="30"/>
  <c r="CH38" i="30"/>
  <c r="CX38" i="30"/>
  <c r="CI38" i="30"/>
  <c r="CY38" i="30"/>
  <c r="CJ38" i="30"/>
  <c r="CN38" i="30"/>
  <c r="CQ38" i="30"/>
  <c r="CV38" i="30"/>
  <c r="CI55" i="30"/>
  <c r="CQ55" i="30"/>
  <c r="CY55" i="30"/>
  <c r="CK55" i="30"/>
  <c r="CS55" i="30"/>
  <c r="CN55" i="30"/>
  <c r="CX55" i="30"/>
  <c r="CP55" i="30"/>
  <c r="CG55" i="30"/>
  <c r="CR55" i="30"/>
  <c r="CH55" i="30"/>
  <c r="CT55" i="30"/>
  <c r="CJ55" i="30"/>
  <c r="CU55" i="30"/>
  <c r="CL55" i="30"/>
  <c r="BL55" i="30"/>
  <c r="CM55" i="30"/>
  <c r="CO55" i="30"/>
  <c r="CV55" i="30"/>
  <c r="CW55" i="30"/>
  <c r="BL52" i="30"/>
  <c r="CI52" i="30"/>
  <c r="CJ52" i="30"/>
  <c r="CH52" i="30"/>
  <c r="CR52" i="30"/>
  <c r="CL52" i="30"/>
  <c r="CT52" i="30"/>
  <c r="CN52" i="30"/>
  <c r="CP52" i="30"/>
  <c r="CX52" i="30"/>
  <c r="CG52" i="30"/>
  <c r="CW52" i="30"/>
  <c r="CM52" i="30"/>
  <c r="CO52" i="30"/>
  <c r="CQ52" i="30"/>
  <c r="CS52" i="30"/>
  <c r="CY52" i="30"/>
  <c r="CV52" i="30"/>
  <c r="CK52" i="30"/>
  <c r="CU52" i="30"/>
  <c r="X41" i="31"/>
  <c r="DW15" i="30"/>
  <c r="DW16" i="30"/>
  <c r="CK57" i="30"/>
  <c r="CS57" i="30"/>
  <c r="CM57" i="30"/>
  <c r="BL57" i="30"/>
  <c r="CH57" i="30"/>
  <c r="CR57" i="30"/>
  <c r="CJ57" i="30"/>
  <c r="CU57" i="30"/>
  <c r="CL57" i="30"/>
  <c r="CV57" i="30"/>
  <c r="CN57" i="30"/>
  <c r="CW57" i="30"/>
  <c r="CO57" i="30"/>
  <c r="CX57" i="30"/>
  <c r="CT57" i="30"/>
  <c r="CY57" i="30"/>
  <c r="CQ57" i="30"/>
  <c r="CG57" i="30"/>
  <c r="CI57" i="30"/>
  <c r="CP57" i="30"/>
  <c r="CM20" i="30"/>
  <c r="CU20" i="30"/>
  <c r="BL20" i="30"/>
  <c r="CI20" i="30"/>
  <c r="CQ20" i="30"/>
  <c r="CY20" i="30"/>
  <c r="CJ20" i="30"/>
  <c r="CR20" i="30"/>
  <c r="CK20" i="30"/>
  <c r="CS20" i="30"/>
  <c r="CV20" i="30"/>
  <c r="CH20" i="30"/>
  <c r="CX20" i="30"/>
  <c r="CN20" i="30"/>
  <c r="CO20" i="30"/>
  <c r="CP20" i="30"/>
  <c r="CG20" i="30"/>
  <c r="CL20" i="30"/>
  <c r="CT20" i="30"/>
  <c r="CW20" i="30"/>
  <c r="CL43" i="30"/>
  <c r="CT43" i="30"/>
  <c r="CM43" i="30"/>
  <c r="CU43" i="30"/>
  <c r="CN43" i="30"/>
  <c r="CV43" i="30"/>
  <c r="CO43" i="30"/>
  <c r="CQ43" i="30"/>
  <c r="CH43" i="30"/>
  <c r="CS43" i="30"/>
  <c r="CI43" i="30"/>
  <c r="CW43" i="30"/>
  <c r="BL43" i="30"/>
  <c r="CJ43" i="30"/>
  <c r="CX43" i="30"/>
  <c r="CG43" i="30"/>
  <c r="CP43" i="30"/>
  <c r="CR43" i="30"/>
  <c r="CY43" i="30"/>
  <c r="CK43" i="30"/>
  <c r="CI13" i="30"/>
  <c r="CQ13" i="30"/>
  <c r="CY13" i="30"/>
  <c r="BL13" i="30"/>
  <c r="CJ13" i="30"/>
  <c r="CR13" i="30"/>
  <c r="CG13" i="30"/>
  <c r="CW13" i="30"/>
  <c r="CK13" i="30"/>
  <c r="CS13" i="30"/>
  <c r="CV13" i="30"/>
  <c r="CL13" i="30"/>
  <c r="CT13" i="30"/>
  <c r="CO13" i="30"/>
  <c r="CM13" i="30"/>
  <c r="CU13" i="30"/>
  <c r="CN13" i="30"/>
  <c r="CH13" i="30"/>
  <c r="CP13" i="30"/>
  <c r="CX13" i="30"/>
  <c r="CG14" i="30"/>
  <c r="CO14" i="30"/>
  <c r="CW14" i="30"/>
  <c r="CT14" i="30"/>
  <c r="CU14" i="30"/>
  <c r="CH14" i="30"/>
  <c r="CP14" i="30"/>
  <c r="CX14" i="30"/>
  <c r="CL14" i="30"/>
  <c r="CM14" i="30"/>
  <c r="CI14" i="30"/>
  <c r="CQ14" i="30"/>
  <c r="CY14" i="30"/>
  <c r="CJ14" i="30"/>
  <c r="CR14" i="30"/>
  <c r="BL14" i="30"/>
  <c r="CK14" i="30"/>
  <c r="CS14" i="30"/>
  <c r="CN14" i="30"/>
  <c r="CV14" i="30"/>
  <c r="CL15" i="30"/>
  <c r="CT15" i="30"/>
  <c r="CM15" i="30"/>
  <c r="CU15" i="30"/>
  <c r="CY15" i="30"/>
  <c r="CN15" i="30"/>
  <c r="CV15" i="30"/>
  <c r="CQ15" i="30"/>
  <c r="CJ15" i="30"/>
  <c r="CG15" i="30"/>
  <c r="CO15" i="30"/>
  <c r="CW15" i="30"/>
  <c r="BL15" i="30"/>
  <c r="CH15" i="30"/>
  <c r="CP15" i="30"/>
  <c r="CX15" i="30"/>
  <c r="CI15" i="30"/>
  <c r="CR15" i="30"/>
  <c r="CK15" i="30"/>
  <c r="CS15" i="30"/>
  <c r="BL17" i="30"/>
  <c r="CN17" i="30"/>
  <c r="CV17" i="30"/>
  <c r="CT17" i="30"/>
  <c r="CG17" i="30"/>
  <c r="CO17" i="30"/>
  <c r="CW17" i="30"/>
  <c r="CK17" i="30"/>
  <c r="CS17" i="30"/>
  <c r="CL17" i="30"/>
  <c r="CH17" i="30"/>
  <c r="CP17" i="30"/>
  <c r="CX17" i="30"/>
  <c r="CI17" i="30"/>
  <c r="CQ17" i="30"/>
  <c r="CY17" i="30"/>
  <c r="CJ17" i="30"/>
  <c r="CR17" i="30"/>
  <c r="CM17" i="30"/>
  <c r="CU17" i="30"/>
  <c r="CI16" i="30"/>
  <c r="CQ16" i="30"/>
  <c r="CY16" i="30"/>
  <c r="CW16" i="30"/>
  <c r="CJ16" i="30"/>
  <c r="CR16" i="30"/>
  <c r="CN16" i="30"/>
  <c r="CO16" i="30"/>
  <c r="CK16" i="30"/>
  <c r="CS16" i="30"/>
  <c r="CL16" i="30"/>
  <c r="CT16" i="30"/>
  <c r="CV16" i="30"/>
  <c r="CM16" i="30"/>
  <c r="CU16" i="30"/>
  <c r="BL16" i="30"/>
  <c r="CH16" i="30"/>
  <c r="CP16" i="30"/>
  <c r="CX16" i="30"/>
  <c r="CG16" i="30"/>
  <c r="CK18" i="30"/>
  <c r="CS18" i="30"/>
  <c r="CQ18" i="30"/>
  <c r="BL18" i="30"/>
  <c r="CL18" i="30"/>
  <c r="CT18" i="30"/>
  <c r="CP18" i="30"/>
  <c r="CI18" i="30"/>
  <c r="CY18" i="30"/>
  <c r="CM18" i="30"/>
  <c r="CU18" i="30"/>
  <c r="CX18" i="30"/>
  <c r="CN18" i="30"/>
  <c r="CV18" i="30"/>
  <c r="CH18" i="30"/>
  <c r="CG18" i="30"/>
  <c r="CO18" i="30"/>
  <c r="CW18" i="30"/>
  <c r="CJ18" i="30"/>
  <c r="CR18" i="30"/>
  <c r="L36" i="31"/>
  <c r="H41" i="31"/>
  <c r="K41" i="31"/>
  <c r="G38" i="31"/>
  <c r="N38" i="31" s="1"/>
  <c r="G39" i="31"/>
  <c r="AJ73" i="30"/>
  <c r="BI16" i="30"/>
  <c r="BH72" i="30"/>
  <c r="M39" i="31" s="1"/>
  <c r="BI14" i="30"/>
  <c r="BH70" i="30"/>
  <c r="M37" i="31" s="1"/>
  <c r="BI15" i="30"/>
  <c r="BI71" i="30" s="1"/>
  <c r="BH64" i="30"/>
  <c r="BH9" i="30"/>
  <c r="BI13" i="30"/>
  <c r="J16" i="11"/>
  <c r="O16" i="11" s="1"/>
  <c r="K16" i="11"/>
  <c r="L16" i="11"/>
  <c r="J17" i="11"/>
  <c r="K17" i="11"/>
  <c r="L17" i="11"/>
  <c r="J18" i="11"/>
  <c r="K18" i="11"/>
  <c r="L18" i="11"/>
  <c r="J19" i="11"/>
  <c r="K19" i="11"/>
  <c r="L19" i="11"/>
  <c r="J20" i="11"/>
  <c r="K20" i="11"/>
  <c r="L20" i="11"/>
  <c r="J21" i="11"/>
  <c r="K21" i="11"/>
  <c r="L21" i="11"/>
  <c r="J22" i="11"/>
  <c r="K22" i="11"/>
  <c r="L22" i="11"/>
  <c r="J23" i="11"/>
  <c r="K23" i="11"/>
  <c r="L23" i="11"/>
  <c r="J24" i="11"/>
  <c r="K24" i="11"/>
  <c r="L24" i="11"/>
  <c r="J25" i="11"/>
  <c r="K25" i="11"/>
  <c r="L25" i="11"/>
  <c r="J26" i="11"/>
  <c r="K26" i="11"/>
  <c r="L26" i="11"/>
  <c r="J27" i="11"/>
  <c r="K27" i="11"/>
  <c r="L27" i="11"/>
  <c r="J28" i="11"/>
  <c r="K28" i="11"/>
  <c r="L28" i="11"/>
  <c r="J29" i="11"/>
  <c r="K29" i="11"/>
  <c r="L29" i="11"/>
  <c r="J30" i="11"/>
  <c r="K30" i="11"/>
  <c r="L30" i="11"/>
  <c r="J31" i="11"/>
  <c r="K31" i="11"/>
  <c r="L31" i="11"/>
  <c r="J32" i="11"/>
  <c r="K32" i="11"/>
  <c r="L32" i="11"/>
  <c r="J33" i="11"/>
  <c r="K33" i="11"/>
  <c r="L33" i="11"/>
  <c r="J34" i="11"/>
  <c r="K34" i="11"/>
  <c r="L34" i="11"/>
  <c r="J35" i="11"/>
  <c r="K35" i="11"/>
  <c r="L35" i="11"/>
  <c r="J36" i="11"/>
  <c r="K36" i="11"/>
  <c r="L36" i="11"/>
  <c r="J37" i="11"/>
  <c r="K37" i="11"/>
  <c r="L37" i="11"/>
  <c r="J38" i="11"/>
  <c r="K38" i="11"/>
  <c r="L38" i="11"/>
  <c r="J39" i="11"/>
  <c r="K39" i="11"/>
  <c r="L39" i="11"/>
  <c r="J40" i="11"/>
  <c r="K40" i="11"/>
  <c r="L40" i="11"/>
  <c r="J41" i="11"/>
  <c r="K41" i="11"/>
  <c r="L41" i="11"/>
  <c r="J42" i="11"/>
  <c r="K42" i="11"/>
  <c r="L42" i="11"/>
  <c r="J43" i="11"/>
  <c r="K43" i="11"/>
  <c r="L43" i="11"/>
  <c r="J44" i="11"/>
  <c r="K44" i="11"/>
  <c r="L44" i="11"/>
  <c r="J45" i="11"/>
  <c r="K45" i="11"/>
  <c r="L45" i="11"/>
  <c r="J46" i="11"/>
  <c r="K46" i="11"/>
  <c r="L46" i="11"/>
  <c r="J47" i="11"/>
  <c r="K47" i="11"/>
  <c r="L47" i="11"/>
  <c r="J48" i="11"/>
  <c r="K48" i="11"/>
  <c r="L48" i="11"/>
  <c r="J49" i="11"/>
  <c r="K49" i="11"/>
  <c r="L49" i="11"/>
  <c r="J50" i="11"/>
  <c r="K50" i="11"/>
  <c r="L50" i="11"/>
  <c r="J51" i="11"/>
  <c r="K51" i="11"/>
  <c r="L51" i="11"/>
  <c r="J52" i="11"/>
  <c r="K52" i="11"/>
  <c r="L52" i="11"/>
  <c r="J53" i="11"/>
  <c r="K53" i="11"/>
  <c r="L53" i="11"/>
  <c r="J54" i="11"/>
  <c r="K54" i="11"/>
  <c r="L54" i="11"/>
  <c r="J55" i="11"/>
  <c r="K55" i="11"/>
  <c r="L55" i="11"/>
  <c r="J56" i="11"/>
  <c r="K56" i="11"/>
  <c r="L56" i="11"/>
  <c r="J57" i="11"/>
  <c r="K57" i="11"/>
  <c r="L57" i="11"/>
  <c r="J58" i="11"/>
  <c r="K58" i="11"/>
  <c r="L58" i="11"/>
  <c r="J59" i="11"/>
  <c r="K59" i="11"/>
  <c r="L59" i="11"/>
  <c r="J60" i="11"/>
  <c r="K60" i="11"/>
  <c r="L60" i="11"/>
  <c r="J61" i="11"/>
  <c r="K61" i="11"/>
  <c r="L61" i="11"/>
  <c r="J62" i="11"/>
  <c r="K62" i="11"/>
  <c r="L62" i="11"/>
  <c r="J63" i="11"/>
  <c r="K63" i="11"/>
  <c r="L63" i="11"/>
  <c r="J64" i="11"/>
  <c r="K64" i="11"/>
  <c r="L64" i="11"/>
  <c r="J65" i="11"/>
  <c r="K65" i="11"/>
  <c r="L65" i="11"/>
  <c r="J66" i="11"/>
  <c r="K66" i="11"/>
  <c r="L66" i="11"/>
  <c r="J67" i="11"/>
  <c r="K67" i="11"/>
  <c r="L67" i="11"/>
  <c r="J68" i="11"/>
  <c r="K68" i="11"/>
  <c r="L68" i="11"/>
  <c r="J69" i="11"/>
  <c r="K69" i="11"/>
  <c r="L69" i="11"/>
  <c r="J70" i="11"/>
  <c r="K70" i="11"/>
  <c r="L70" i="11"/>
  <c r="J71" i="11"/>
  <c r="K71" i="11"/>
  <c r="L71" i="11"/>
  <c r="J72" i="11"/>
  <c r="K72" i="11"/>
  <c r="L72" i="11"/>
  <c r="J73" i="11"/>
  <c r="K73" i="11"/>
  <c r="L73" i="11"/>
  <c r="J74" i="11"/>
  <c r="K74" i="11"/>
  <c r="L74" i="11"/>
  <c r="J75" i="11"/>
  <c r="K75" i="11"/>
  <c r="L75" i="11"/>
  <c r="J76" i="11"/>
  <c r="K76" i="11"/>
  <c r="L76" i="11"/>
  <c r="J77" i="11"/>
  <c r="K77" i="11"/>
  <c r="L77" i="11"/>
  <c r="J78" i="11"/>
  <c r="K78" i="11"/>
  <c r="L78" i="11"/>
  <c r="J79" i="11"/>
  <c r="K79" i="11"/>
  <c r="L79" i="11"/>
  <c r="J80" i="11"/>
  <c r="K80" i="11"/>
  <c r="L80" i="11"/>
  <c r="J81" i="11"/>
  <c r="K81" i="11"/>
  <c r="L81" i="11"/>
  <c r="J82" i="11"/>
  <c r="K82" i="11"/>
  <c r="L82" i="11"/>
  <c r="J83" i="11"/>
  <c r="K83" i="11"/>
  <c r="L83" i="11"/>
  <c r="J84" i="11"/>
  <c r="K84" i="11"/>
  <c r="L84" i="11"/>
  <c r="J85" i="11"/>
  <c r="K85" i="11"/>
  <c r="L85" i="11"/>
  <c r="J86" i="11"/>
  <c r="K86" i="11"/>
  <c r="L86" i="11"/>
  <c r="J87" i="11"/>
  <c r="K87" i="11"/>
  <c r="L87" i="11"/>
  <c r="J88" i="11"/>
  <c r="K88" i="11"/>
  <c r="L88" i="11"/>
  <c r="J89" i="11"/>
  <c r="K89" i="11"/>
  <c r="L89" i="11"/>
  <c r="J90" i="11"/>
  <c r="K90" i="11"/>
  <c r="L90" i="11"/>
  <c r="J91" i="11"/>
  <c r="K91" i="11"/>
  <c r="L91" i="11"/>
  <c r="J92" i="11"/>
  <c r="K92" i="11"/>
  <c r="L92" i="11"/>
  <c r="J93" i="11"/>
  <c r="K93" i="11"/>
  <c r="L93" i="11"/>
  <c r="J94" i="11"/>
  <c r="K94" i="11"/>
  <c r="L94" i="11"/>
  <c r="J95" i="11"/>
  <c r="K95" i="11"/>
  <c r="L95" i="11"/>
  <c r="J96" i="11"/>
  <c r="K96" i="11"/>
  <c r="L96" i="11"/>
  <c r="J97" i="11"/>
  <c r="K97" i="11"/>
  <c r="L97" i="11"/>
  <c r="J98" i="11"/>
  <c r="K98" i="11"/>
  <c r="L98" i="11"/>
  <c r="J99" i="11"/>
  <c r="K99" i="11"/>
  <c r="L99" i="11"/>
  <c r="J100" i="11"/>
  <c r="K100" i="11"/>
  <c r="L100" i="11"/>
  <c r="J101" i="11"/>
  <c r="K101" i="11"/>
  <c r="L101" i="11"/>
  <c r="J102" i="11"/>
  <c r="K102" i="11"/>
  <c r="L102" i="11"/>
  <c r="J103" i="11"/>
  <c r="K103" i="11"/>
  <c r="L103" i="11"/>
  <c r="J104" i="11"/>
  <c r="K104" i="11"/>
  <c r="L104" i="11"/>
  <c r="J105" i="11"/>
  <c r="K105" i="11"/>
  <c r="L105" i="11"/>
  <c r="J106" i="11"/>
  <c r="K106" i="11"/>
  <c r="L106" i="11"/>
  <c r="J107" i="11"/>
  <c r="K107" i="11"/>
  <c r="L107" i="11"/>
  <c r="J108" i="11"/>
  <c r="K108" i="11"/>
  <c r="L108" i="11"/>
  <c r="J109" i="11"/>
  <c r="K109" i="11"/>
  <c r="L109" i="11"/>
  <c r="J110" i="11"/>
  <c r="K110" i="11"/>
  <c r="L110" i="11"/>
  <c r="J111" i="11"/>
  <c r="K111" i="11"/>
  <c r="L111" i="11"/>
  <c r="J112" i="11"/>
  <c r="K112" i="11"/>
  <c r="L112" i="11"/>
  <c r="G6" i="11"/>
  <c r="Y1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Z16" i="11"/>
  <c r="AA16" i="11"/>
  <c r="AC16" i="11"/>
  <c r="Z17" i="11"/>
  <c r="AA17" i="11"/>
  <c r="AC17" i="11"/>
  <c r="Z18" i="11"/>
  <c r="AA18" i="11"/>
  <c r="AC18" i="11"/>
  <c r="Z19" i="11"/>
  <c r="AA19" i="11"/>
  <c r="AC19" i="11"/>
  <c r="Z20" i="11"/>
  <c r="AA20" i="11"/>
  <c r="AC20" i="11"/>
  <c r="Z21" i="11"/>
  <c r="AA21" i="11"/>
  <c r="AC21" i="11"/>
  <c r="Z22" i="11"/>
  <c r="AA22" i="11"/>
  <c r="AC22" i="11"/>
  <c r="Z23" i="11"/>
  <c r="AA23" i="11"/>
  <c r="AC23" i="11"/>
  <c r="Z24" i="11"/>
  <c r="AA24" i="11"/>
  <c r="AC24" i="11"/>
  <c r="Z25" i="11"/>
  <c r="AA25" i="11"/>
  <c r="AC25" i="11"/>
  <c r="Z26" i="11"/>
  <c r="AA26" i="11"/>
  <c r="AC26" i="11"/>
  <c r="Z27" i="11"/>
  <c r="AA27" i="11"/>
  <c r="AC27" i="11"/>
  <c r="Z28" i="11"/>
  <c r="AA28" i="11"/>
  <c r="AC28" i="11"/>
  <c r="Z29" i="11"/>
  <c r="AA29" i="11"/>
  <c r="AC29" i="11"/>
  <c r="Z30" i="11"/>
  <c r="AA30" i="11"/>
  <c r="AC30" i="11"/>
  <c r="Z31" i="11"/>
  <c r="AA31" i="11"/>
  <c r="AC31" i="11"/>
  <c r="Z32" i="11"/>
  <c r="AA32" i="11"/>
  <c r="AC32" i="11"/>
  <c r="Z33" i="11"/>
  <c r="AA33" i="11"/>
  <c r="AC33" i="11"/>
  <c r="Z34" i="11"/>
  <c r="AA34" i="11"/>
  <c r="AC34" i="11"/>
  <c r="Z35" i="11"/>
  <c r="AA35" i="11"/>
  <c r="AC35" i="11"/>
  <c r="Z36" i="11"/>
  <c r="AA36" i="11"/>
  <c r="AC36" i="11"/>
  <c r="Z37" i="11"/>
  <c r="AA37" i="11"/>
  <c r="AC37" i="11"/>
  <c r="Z38" i="11"/>
  <c r="AA38" i="11"/>
  <c r="AC38" i="11"/>
  <c r="Z39" i="11"/>
  <c r="AA39" i="11"/>
  <c r="AC39" i="11"/>
  <c r="Z40" i="11"/>
  <c r="AA40" i="11"/>
  <c r="AC40" i="11"/>
  <c r="Z41" i="11"/>
  <c r="AA41" i="11"/>
  <c r="AC41" i="11"/>
  <c r="Z42" i="11"/>
  <c r="AA42" i="11"/>
  <c r="AC42" i="11"/>
  <c r="Z43" i="11"/>
  <c r="AA43" i="11"/>
  <c r="AC43" i="11"/>
  <c r="Z44" i="11"/>
  <c r="AA44" i="11"/>
  <c r="AC44" i="11"/>
  <c r="Z45" i="11"/>
  <c r="AA45" i="11"/>
  <c r="AC45" i="11"/>
  <c r="Z46" i="11"/>
  <c r="AA46" i="11"/>
  <c r="AC46" i="11"/>
  <c r="Z47" i="11"/>
  <c r="AA47" i="11"/>
  <c r="AC47" i="11"/>
  <c r="Z48" i="11"/>
  <c r="AA48" i="11"/>
  <c r="AC48" i="11"/>
  <c r="Z49" i="11"/>
  <c r="AA49" i="11"/>
  <c r="AC49" i="11"/>
  <c r="Z50" i="11"/>
  <c r="AA50" i="11"/>
  <c r="AC50" i="11"/>
  <c r="Z51" i="11"/>
  <c r="AA51" i="11"/>
  <c r="AC51" i="11"/>
  <c r="Z52" i="11"/>
  <c r="AA52" i="11"/>
  <c r="AC52" i="11"/>
  <c r="Z53" i="11"/>
  <c r="AA53" i="11"/>
  <c r="AC53" i="11"/>
  <c r="Z54" i="11"/>
  <c r="AA54" i="11"/>
  <c r="AC54" i="11"/>
  <c r="Z55" i="11"/>
  <c r="AA55" i="11"/>
  <c r="AC55" i="11"/>
  <c r="Z56" i="11"/>
  <c r="AA56" i="11"/>
  <c r="AC56" i="11"/>
  <c r="Z57" i="11"/>
  <c r="AA57" i="11"/>
  <c r="AC57" i="11"/>
  <c r="Z58" i="11"/>
  <c r="AA58" i="11"/>
  <c r="AC58" i="11"/>
  <c r="Z59" i="11"/>
  <c r="AA59" i="11"/>
  <c r="AC59" i="11"/>
  <c r="Z60" i="11"/>
  <c r="AA60" i="11"/>
  <c r="AC60" i="11"/>
  <c r="Z61" i="11"/>
  <c r="AA61" i="11"/>
  <c r="AC61" i="11"/>
  <c r="Z62" i="11"/>
  <c r="AA62" i="11"/>
  <c r="AC62" i="11"/>
  <c r="Z63" i="11"/>
  <c r="AA63" i="11"/>
  <c r="AC63" i="11"/>
  <c r="Z64" i="11"/>
  <c r="AA64" i="11"/>
  <c r="AC64" i="11"/>
  <c r="Z65" i="11"/>
  <c r="AA65" i="11"/>
  <c r="AC65" i="11"/>
  <c r="Z66" i="11"/>
  <c r="AA66" i="11"/>
  <c r="AC66" i="11"/>
  <c r="Z67" i="11"/>
  <c r="AA67" i="11"/>
  <c r="AC67" i="11"/>
  <c r="Z68" i="11"/>
  <c r="AA68" i="11"/>
  <c r="AC68" i="11"/>
  <c r="Z69" i="11"/>
  <c r="AA69" i="11"/>
  <c r="AC69" i="11"/>
  <c r="Z70" i="11"/>
  <c r="AA70" i="11"/>
  <c r="AC70" i="11"/>
  <c r="Z71" i="11"/>
  <c r="AA71" i="11"/>
  <c r="AC71" i="11"/>
  <c r="Z72" i="11"/>
  <c r="AA72" i="11"/>
  <c r="AC72" i="11"/>
  <c r="Z73" i="11"/>
  <c r="AA73" i="11"/>
  <c r="AC73" i="11"/>
  <c r="Z74" i="11"/>
  <c r="AA74" i="11"/>
  <c r="AC74" i="11"/>
  <c r="Z75" i="11"/>
  <c r="AA75" i="11"/>
  <c r="AC75" i="11"/>
  <c r="Z76" i="11"/>
  <c r="AA76" i="11"/>
  <c r="AC76" i="11"/>
  <c r="Z77" i="11"/>
  <c r="AA77" i="11"/>
  <c r="AC77" i="11"/>
  <c r="Z78" i="11"/>
  <c r="AA78" i="11"/>
  <c r="AC78" i="11"/>
  <c r="Z79" i="11"/>
  <c r="AA79" i="11"/>
  <c r="AC79" i="11"/>
  <c r="Z80" i="11"/>
  <c r="AA80" i="11"/>
  <c r="AC80" i="11"/>
  <c r="Z81" i="11"/>
  <c r="AA81" i="11"/>
  <c r="AC81" i="11"/>
  <c r="Z82" i="11"/>
  <c r="AA82" i="11"/>
  <c r="AC82" i="11"/>
  <c r="Z83" i="11"/>
  <c r="AA83" i="11"/>
  <c r="AC83" i="11"/>
  <c r="Z84" i="11"/>
  <c r="AA84" i="11"/>
  <c r="AC84" i="11"/>
  <c r="Z85" i="11"/>
  <c r="AA85" i="11"/>
  <c r="AC85" i="11"/>
  <c r="Z86" i="11"/>
  <c r="AA86" i="11"/>
  <c r="AC86" i="11"/>
  <c r="Z87" i="11"/>
  <c r="AA87" i="11"/>
  <c r="AC87" i="11"/>
  <c r="Z88" i="11"/>
  <c r="AA88" i="11"/>
  <c r="AC88" i="11"/>
  <c r="Z89" i="11"/>
  <c r="AA89" i="11"/>
  <c r="AC89" i="11"/>
  <c r="Z90" i="11"/>
  <c r="AA90" i="11"/>
  <c r="AC90" i="11"/>
  <c r="Z91" i="11"/>
  <c r="AA91" i="11"/>
  <c r="AC91" i="11"/>
  <c r="Z92" i="11"/>
  <c r="AA92" i="11"/>
  <c r="AC92" i="11"/>
  <c r="Z93" i="11"/>
  <c r="AA93" i="11"/>
  <c r="AC93" i="11"/>
  <c r="Z94" i="11"/>
  <c r="AA94" i="11"/>
  <c r="AC94" i="11"/>
  <c r="Z95" i="11"/>
  <c r="AA95" i="11"/>
  <c r="AC95" i="11"/>
  <c r="Z96" i="11"/>
  <c r="AA96" i="11"/>
  <c r="AC96" i="11"/>
  <c r="Z97" i="11"/>
  <c r="AA97" i="11"/>
  <c r="AC97" i="11"/>
  <c r="Z98" i="11"/>
  <c r="AA98" i="11"/>
  <c r="AC98" i="11"/>
  <c r="Z99" i="11"/>
  <c r="AA99" i="11"/>
  <c r="AC99" i="11"/>
  <c r="Z100" i="11"/>
  <c r="AA100" i="11"/>
  <c r="AC100" i="11"/>
  <c r="Z101" i="11"/>
  <c r="AA101" i="11"/>
  <c r="AC101" i="11"/>
  <c r="Z102" i="11"/>
  <c r="AA102" i="11"/>
  <c r="AC102" i="11"/>
  <c r="Z103" i="11"/>
  <c r="AA103" i="11"/>
  <c r="AC103" i="11"/>
  <c r="Z104" i="11"/>
  <c r="AA104" i="11"/>
  <c r="AC104" i="11"/>
  <c r="Z105" i="11"/>
  <c r="AA105" i="11"/>
  <c r="AC105" i="11"/>
  <c r="Z106" i="11"/>
  <c r="AA106" i="11"/>
  <c r="AC106" i="11"/>
  <c r="Z107" i="11"/>
  <c r="AA107" i="11"/>
  <c r="AC107" i="11"/>
  <c r="Z108" i="11"/>
  <c r="AA108" i="11"/>
  <c r="AC108" i="11"/>
  <c r="Z109" i="11"/>
  <c r="AA109" i="11"/>
  <c r="AC109" i="11"/>
  <c r="Z110" i="11"/>
  <c r="AA110" i="11"/>
  <c r="AC110" i="11"/>
  <c r="Z111" i="11"/>
  <c r="AA111" i="11"/>
  <c r="AC111" i="11"/>
  <c r="Z112" i="11"/>
  <c r="AA112" i="11"/>
  <c r="AC112" i="11"/>
  <c r="Z6" i="11"/>
  <c r="S6" i="11"/>
  <c r="S9" i="11"/>
  <c r="S114" i="11"/>
  <c r="B10" i="28"/>
  <c r="C38" i="12"/>
  <c r="AT14" i="12"/>
  <c r="AT16" i="12"/>
  <c r="AT17" i="12"/>
  <c r="AT18" i="12"/>
  <c r="AT19" i="12"/>
  <c r="AT20" i="12"/>
  <c r="AT21" i="12"/>
  <c r="AT22" i="12"/>
  <c r="AT23" i="12"/>
  <c r="AT24" i="12"/>
  <c r="AT25" i="12"/>
  <c r="AT26" i="12"/>
  <c r="AT27" i="12"/>
  <c r="AT28" i="12"/>
  <c r="AT29" i="12"/>
  <c r="AT30" i="12"/>
  <c r="AT31" i="12"/>
  <c r="AT32" i="12"/>
  <c r="AT33" i="12"/>
  <c r="AT34" i="12"/>
  <c r="AT35" i="12"/>
  <c r="AT36" i="12"/>
  <c r="AT37" i="12"/>
  <c r="ED148" i="11"/>
  <c r="EI19" i="11"/>
  <c r="EI20" i="11"/>
  <c r="EI21" i="11"/>
  <c r="EI22" i="11"/>
  <c r="EI23" i="11"/>
  <c r="EI24" i="11"/>
  <c r="EI25" i="11"/>
  <c r="EI26" i="11"/>
  <c r="EI27" i="11"/>
  <c r="EI28" i="11"/>
  <c r="EI29" i="11"/>
  <c r="EI30" i="11"/>
  <c r="EI31" i="11"/>
  <c r="EI32" i="11"/>
  <c r="EI33" i="11"/>
  <c r="EI34" i="11"/>
  <c r="EI35" i="11"/>
  <c r="EI36" i="11"/>
  <c r="EI37" i="11"/>
  <c r="EI38" i="11"/>
  <c r="EI39" i="11"/>
  <c r="EI40" i="11"/>
  <c r="EI41" i="11"/>
  <c r="EI42" i="11"/>
  <c r="EI43" i="11"/>
  <c r="EI44" i="11"/>
  <c r="EI45" i="11"/>
  <c r="EI46" i="11"/>
  <c r="EI47" i="11"/>
  <c r="EI48" i="11"/>
  <c r="EI49" i="11"/>
  <c r="EI50" i="11"/>
  <c r="EI51" i="11"/>
  <c r="EI52" i="11"/>
  <c r="EI53" i="11"/>
  <c r="EI54" i="11"/>
  <c r="EI55" i="11"/>
  <c r="EI56" i="11"/>
  <c r="EI57" i="11"/>
  <c r="EI58" i="11"/>
  <c r="EI59" i="11"/>
  <c r="EI60" i="11"/>
  <c r="EI61" i="11"/>
  <c r="EI62" i="11"/>
  <c r="EI63" i="11"/>
  <c r="EI64" i="11"/>
  <c r="EI65" i="11"/>
  <c r="EI66" i="11"/>
  <c r="EI67" i="11"/>
  <c r="EI68" i="11"/>
  <c r="EI69" i="11"/>
  <c r="EI70" i="11"/>
  <c r="EI71" i="11"/>
  <c r="EI72" i="11"/>
  <c r="EI73" i="11"/>
  <c r="EI74" i="11"/>
  <c r="EI75" i="11"/>
  <c r="EI76" i="11"/>
  <c r="EI77" i="11"/>
  <c r="EI78" i="11"/>
  <c r="EI79" i="11"/>
  <c r="EI80" i="11"/>
  <c r="EI81" i="11"/>
  <c r="EI82" i="11"/>
  <c r="EI83" i="11"/>
  <c r="EI84" i="11"/>
  <c r="EI85" i="11"/>
  <c r="EI86" i="11"/>
  <c r="EI87" i="11"/>
  <c r="EI88" i="11"/>
  <c r="EI89" i="11"/>
  <c r="EI90" i="11"/>
  <c r="EI91" i="11"/>
  <c r="EI92" i="11"/>
  <c r="EI93" i="11"/>
  <c r="EI94" i="11"/>
  <c r="EI95" i="11"/>
  <c r="EI96" i="11"/>
  <c r="EI97" i="11"/>
  <c r="EI98" i="11"/>
  <c r="EI99" i="11"/>
  <c r="EI100" i="11"/>
  <c r="EI101" i="11"/>
  <c r="EI102" i="11"/>
  <c r="EI103" i="11"/>
  <c r="EI104" i="11"/>
  <c r="EI105" i="11"/>
  <c r="EI106" i="11"/>
  <c r="EI107" i="11"/>
  <c r="EI108" i="11"/>
  <c r="EI109" i="11"/>
  <c r="EI110" i="11"/>
  <c r="EI111" i="11"/>
  <c r="EI112" i="11"/>
  <c r="EH19" i="11"/>
  <c r="EH20" i="11"/>
  <c r="EH21" i="11"/>
  <c r="EH22" i="11"/>
  <c r="EH23" i="11"/>
  <c r="EH24" i="11"/>
  <c r="EH25" i="11"/>
  <c r="EH26" i="11"/>
  <c r="EH27" i="11"/>
  <c r="EH28" i="11"/>
  <c r="EH29" i="11"/>
  <c r="EH30" i="11"/>
  <c r="EH31" i="11"/>
  <c r="EH32" i="11"/>
  <c r="EH33" i="11"/>
  <c r="EH34" i="11"/>
  <c r="EH35" i="11"/>
  <c r="EH36" i="11"/>
  <c r="EH37" i="11"/>
  <c r="EH38" i="11"/>
  <c r="EH39" i="11"/>
  <c r="EH40" i="11"/>
  <c r="EH41" i="11"/>
  <c r="EH42" i="11"/>
  <c r="EH43" i="11"/>
  <c r="EH44" i="11"/>
  <c r="EH45" i="11"/>
  <c r="EH46" i="11"/>
  <c r="EH47" i="11"/>
  <c r="EH48" i="11"/>
  <c r="EH49" i="11"/>
  <c r="EH50" i="11"/>
  <c r="EH51" i="11"/>
  <c r="EH52" i="11"/>
  <c r="EH53" i="11"/>
  <c r="EH54" i="11"/>
  <c r="EH55" i="11"/>
  <c r="EH56" i="11"/>
  <c r="EH57" i="11"/>
  <c r="EH58" i="11"/>
  <c r="EH59" i="11"/>
  <c r="EH60" i="11"/>
  <c r="EH61" i="11"/>
  <c r="EH62" i="11"/>
  <c r="EH63" i="11"/>
  <c r="EH64" i="11"/>
  <c r="EH65" i="11"/>
  <c r="EH66" i="11"/>
  <c r="EH67" i="11"/>
  <c r="EH68" i="11"/>
  <c r="EH69" i="11"/>
  <c r="EH70" i="11"/>
  <c r="EH71" i="11"/>
  <c r="EH72" i="11"/>
  <c r="EH73" i="11"/>
  <c r="EH74" i="11"/>
  <c r="EH75" i="11"/>
  <c r="EH76" i="11"/>
  <c r="EH77" i="11"/>
  <c r="EH78" i="11"/>
  <c r="EH79" i="11"/>
  <c r="EH80" i="11"/>
  <c r="EH81" i="11"/>
  <c r="EH82" i="11"/>
  <c r="EH83" i="11"/>
  <c r="EH84" i="11"/>
  <c r="EH85" i="11"/>
  <c r="EH86" i="11"/>
  <c r="EH87" i="11"/>
  <c r="EH88" i="11"/>
  <c r="EH89" i="11"/>
  <c r="EH90" i="11"/>
  <c r="EH91" i="11"/>
  <c r="EH92" i="11"/>
  <c r="EH93" i="11"/>
  <c r="EH94" i="11"/>
  <c r="EH95" i="11"/>
  <c r="EH96" i="11"/>
  <c r="EH97" i="11"/>
  <c r="EH98" i="11"/>
  <c r="EH99" i="11"/>
  <c r="EH100" i="11"/>
  <c r="EH101" i="11"/>
  <c r="EH102" i="11"/>
  <c r="EH103" i="11"/>
  <c r="EH104" i="11"/>
  <c r="EH105" i="11"/>
  <c r="EH106" i="11"/>
  <c r="EH107" i="11"/>
  <c r="EH108" i="11"/>
  <c r="EH109" i="11"/>
  <c r="EH110" i="11"/>
  <c r="EH111" i="11"/>
  <c r="EH112" i="11"/>
  <c r="CM12" i="11"/>
  <c r="B24" i="12"/>
  <c r="C24" i="12"/>
  <c r="B25" i="12"/>
  <c r="C25" i="12"/>
  <c r="B26" i="12"/>
  <c r="C26" i="12"/>
  <c r="B27" i="12"/>
  <c r="C27" i="12"/>
  <c r="B28" i="12"/>
  <c r="C28" i="12"/>
  <c r="B29" i="12"/>
  <c r="C29" i="12"/>
  <c r="B30" i="12"/>
  <c r="C30" i="12"/>
  <c r="B31" i="12"/>
  <c r="C31" i="12"/>
  <c r="B32" i="12"/>
  <c r="C32" i="12"/>
  <c r="B33" i="12"/>
  <c r="C33" i="12"/>
  <c r="B34" i="12"/>
  <c r="C34" i="12"/>
  <c r="B35" i="12"/>
  <c r="C35" i="12"/>
  <c r="B36" i="12"/>
  <c r="C36" i="12"/>
  <c r="B37" i="12"/>
  <c r="C37" i="12"/>
  <c r="C23" i="12"/>
  <c r="A32" i="12"/>
  <c r="R32" i="12"/>
  <c r="AU32" i="12"/>
  <c r="AV32" i="12"/>
  <c r="AW32" i="12"/>
  <c r="AX32" i="12"/>
  <c r="AY32" i="12"/>
  <c r="AZ32" i="12"/>
  <c r="BA32" i="12"/>
  <c r="BB32" i="12"/>
  <c r="BC32" i="12"/>
  <c r="BD32" i="12"/>
  <c r="BE32" i="12"/>
  <c r="BF32" i="12"/>
  <c r="BG32" i="12"/>
  <c r="BH32" i="12"/>
  <c r="BI32" i="12"/>
  <c r="BJ32" i="12"/>
  <c r="BK32" i="12"/>
  <c r="BL32" i="12"/>
  <c r="BM32" i="12"/>
  <c r="BW32" i="12"/>
  <c r="CQ32" i="12" s="1"/>
  <c r="CR32" i="12" s="1"/>
  <c r="A33" i="12"/>
  <c r="R33" i="12"/>
  <c r="AU33" i="12"/>
  <c r="AV33" i="12"/>
  <c r="AW33" i="12"/>
  <c r="AX33" i="12"/>
  <c r="AY33" i="12"/>
  <c r="AZ33" i="12"/>
  <c r="BA33" i="12"/>
  <c r="BB33" i="12"/>
  <c r="BC33" i="12"/>
  <c r="BD33" i="12"/>
  <c r="BE33" i="12"/>
  <c r="BF33" i="12"/>
  <c r="BG33" i="12"/>
  <c r="BH33" i="12"/>
  <c r="BI33" i="12"/>
  <c r="BJ33" i="12"/>
  <c r="BK33" i="12"/>
  <c r="BL33" i="12"/>
  <c r="BM33" i="12"/>
  <c r="BW33" i="12"/>
  <c r="CQ33" i="12" s="1"/>
  <c r="CR33" i="12" s="1"/>
  <c r="A34" i="12"/>
  <c r="R34" i="12"/>
  <c r="AU34" i="12"/>
  <c r="AV34" i="12"/>
  <c r="AW34" i="12"/>
  <c r="AX34" i="12"/>
  <c r="AY34" i="12"/>
  <c r="AZ34" i="12"/>
  <c r="BA34" i="12"/>
  <c r="BB34" i="12"/>
  <c r="BC34" i="12"/>
  <c r="BD34" i="12"/>
  <c r="BE34" i="12"/>
  <c r="BF34" i="12"/>
  <c r="BG34" i="12"/>
  <c r="BH34" i="12"/>
  <c r="BI34" i="12"/>
  <c r="BJ34" i="12"/>
  <c r="BK34" i="12"/>
  <c r="BL34" i="12"/>
  <c r="BM34" i="12"/>
  <c r="BW34" i="12"/>
  <c r="CQ34" i="12" s="1"/>
  <c r="CR34" i="12" s="1"/>
  <c r="A35" i="12"/>
  <c r="R35" i="12"/>
  <c r="AU35" i="12"/>
  <c r="AV35" i="12"/>
  <c r="AW35" i="12"/>
  <c r="AX35" i="12"/>
  <c r="AY35" i="12"/>
  <c r="AZ35" i="12"/>
  <c r="BA35" i="12"/>
  <c r="BB35" i="12"/>
  <c r="BC35" i="12"/>
  <c r="BD35" i="12"/>
  <c r="BE35" i="12"/>
  <c r="BF35" i="12"/>
  <c r="BG35" i="12"/>
  <c r="BH35" i="12"/>
  <c r="BI35" i="12"/>
  <c r="BJ35" i="12"/>
  <c r="BK35" i="12"/>
  <c r="BL35" i="12"/>
  <c r="BM35" i="12"/>
  <c r="BW35" i="12"/>
  <c r="CQ35" i="12" s="1"/>
  <c r="CR35" i="12" s="1"/>
  <c r="A36" i="12"/>
  <c r="R36" i="12"/>
  <c r="AU36" i="12"/>
  <c r="AV36" i="12"/>
  <c r="AW36" i="12"/>
  <c r="AX36" i="12"/>
  <c r="AY36" i="12"/>
  <c r="AZ36" i="12"/>
  <c r="BA36" i="12"/>
  <c r="BB36" i="12"/>
  <c r="BC36" i="12"/>
  <c r="BD36" i="12"/>
  <c r="BE36" i="12"/>
  <c r="BF36" i="12"/>
  <c r="BG36" i="12"/>
  <c r="BH36" i="12"/>
  <c r="BI36" i="12"/>
  <c r="BJ36" i="12"/>
  <c r="BK36" i="12"/>
  <c r="BL36" i="12"/>
  <c r="BM36" i="12"/>
  <c r="BW36" i="12"/>
  <c r="CQ36" i="12" s="1"/>
  <c r="CR36" i="12" s="1"/>
  <c r="A37" i="12"/>
  <c r="R37" i="12"/>
  <c r="AU37" i="12"/>
  <c r="AV37" i="12"/>
  <c r="AW37" i="12"/>
  <c r="AX37" i="12"/>
  <c r="AY37" i="12"/>
  <c r="AZ37" i="12"/>
  <c r="BA37" i="12"/>
  <c r="BB37" i="12"/>
  <c r="BC37" i="12"/>
  <c r="BD37" i="12"/>
  <c r="BE37" i="12"/>
  <c r="BF37" i="12"/>
  <c r="BG37" i="12"/>
  <c r="BH37" i="12"/>
  <c r="BI37" i="12"/>
  <c r="BJ37" i="12"/>
  <c r="BK37" i="12"/>
  <c r="BL37" i="12"/>
  <c r="BM37" i="12"/>
  <c r="BW37" i="12"/>
  <c r="CQ37" i="12" s="1"/>
  <c r="CR37" i="12" s="1"/>
  <c r="C34" i="10"/>
  <c r="BX39" i="12"/>
  <c r="BX44" i="12" s="1"/>
  <c r="BY39" i="12"/>
  <c r="BY44" i="12" s="1"/>
  <c r="BZ39" i="12"/>
  <c r="BZ44" i="12" s="1"/>
  <c r="CA39" i="12"/>
  <c r="CA44" i="12" s="1"/>
  <c r="CB39" i="12"/>
  <c r="CB44" i="12" s="1"/>
  <c r="CC39" i="12"/>
  <c r="CC44" i="12" s="1"/>
  <c r="CD39" i="12"/>
  <c r="CD44" i="12" s="1"/>
  <c r="CE39" i="12"/>
  <c r="CE44" i="12" s="1"/>
  <c r="CF39" i="12"/>
  <c r="CF44" i="12" s="1"/>
  <c r="CG39" i="12"/>
  <c r="CH39" i="12"/>
  <c r="CH44" i="12" s="1"/>
  <c r="CI39" i="12"/>
  <c r="CI44" i="12" s="1"/>
  <c r="CJ39" i="12"/>
  <c r="CJ44" i="12" s="1"/>
  <c r="CK39" i="12"/>
  <c r="CK44" i="12" s="1"/>
  <c r="CL39" i="12"/>
  <c r="CL44" i="12" s="1"/>
  <c r="CM39" i="12"/>
  <c r="CM44" i="12" s="1"/>
  <c r="CN39" i="12"/>
  <c r="CN44" i="12" s="1"/>
  <c r="CO39" i="12"/>
  <c r="CO44" i="12" s="1"/>
  <c r="CP39" i="12"/>
  <c r="CP44" i="12" s="1"/>
  <c r="BX7" i="12"/>
  <c r="BX43" i="12" s="1"/>
  <c r="BY7" i="12"/>
  <c r="BY43" i="12" s="1"/>
  <c r="BZ7" i="12"/>
  <c r="BZ12" i="12" s="1"/>
  <c r="BZ1" i="12" s="1"/>
  <c r="CA7" i="12"/>
  <c r="CA43" i="12" s="1"/>
  <c r="CB7" i="12"/>
  <c r="CB43" i="12" s="1"/>
  <c r="CC7" i="12"/>
  <c r="CC43" i="12" s="1"/>
  <c r="CD7" i="12"/>
  <c r="CD12" i="12" s="1"/>
  <c r="CD1" i="12" s="1"/>
  <c r="CE7" i="12"/>
  <c r="CE43" i="12" s="1"/>
  <c r="CF7" i="12"/>
  <c r="CF43" i="12" s="1"/>
  <c r="CG7" i="12"/>
  <c r="CG43" i="12" s="1"/>
  <c r="CH7" i="12"/>
  <c r="CH12" i="12" s="1"/>
  <c r="CH1" i="12" s="1"/>
  <c r="CI7" i="12"/>
  <c r="CI43" i="12" s="1"/>
  <c r="CJ7" i="12"/>
  <c r="CJ43" i="12" s="1"/>
  <c r="CK7" i="12"/>
  <c r="CK43" i="12" s="1"/>
  <c r="CL7" i="12"/>
  <c r="CL12" i="12" s="1"/>
  <c r="CL1" i="12" s="1"/>
  <c r="CM7" i="12"/>
  <c r="CM43" i="12" s="1"/>
  <c r="CN7" i="12"/>
  <c r="CN43" i="12" s="1"/>
  <c r="CO7" i="12"/>
  <c r="CO43" i="12" s="1"/>
  <c r="CP7" i="12"/>
  <c r="CP12" i="12" s="1"/>
  <c r="CP1" i="12" s="1"/>
  <c r="BW7" i="12"/>
  <c r="BW43" i="12" s="1"/>
  <c r="CG44" i="12"/>
  <c r="CP9" i="12"/>
  <c r="CO9" i="12"/>
  <c r="CN9" i="12"/>
  <c r="CM9" i="12"/>
  <c r="CL9" i="12"/>
  <c r="CK9" i="12"/>
  <c r="CJ9" i="12"/>
  <c r="CI9" i="12"/>
  <c r="CH9" i="12"/>
  <c r="CG9" i="12"/>
  <c r="CF9" i="12"/>
  <c r="CE9" i="12"/>
  <c r="CD9" i="12"/>
  <c r="CC9" i="12"/>
  <c r="CB9" i="12"/>
  <c r="CA9" i="12"/>
  <c r="BZ9" i="12"/>
  <c r="BY9" i="12"/>
  <c r="BX9" i="12"/>
  <c r="AW69" i="14"/>
  <c r="AN69" i="14"/>
  <c r="BS7" i="13"/>
  <c r="BS12" i="13" s="1"/>
  <c r="BS1" i="13" s="1"/>
  <c r="BT7" i="13"/>
  <c r="BT12" i="13" s="1"/>
  <c r="BT1" i="13" s="1"/>
  <c r="BU7" i="13"/>
  <c r="BU68" i="13" s="1"/>
  <c r="BV7" i="13"/>
  <c r="BV68" i="13" s="1"/>
  <c r="BW7" i="13"/>
  <c r="BW12" i="13" s="1"/>
  <c r="BW1" i="13" s="1"/>
  <c r="BX7" i="13"/>
  <c r="BX68" i="13" s="1"/>
  <c r="BY7" i="13"/>
  <c r="BY68" i="13" s="1"/>
  <c r="BZ7" i="13"/>
  <c r="BZ68" i="13" s="1"/>
  <c r="CA7" i="13"/>
  <c r="CA68" i="13" s="1"/>
  <c r="CB7" i="13"/>
  <c r="CB12" i="13" s="1"/>
  <c r="CB1" i="13" s="1"/>
  <c r="CC7" i="13"/>
  <c r="CC68" i="13" s="1"/>
  <c r="CD7" i="13"/>
  <c r="CD68" i="13" s="1"/>
  <c r="CE7" i="13"/>
  <c r="CE12" i="13" s="1"/>
  <c r="CE1" i="13" s="1"/>
  <c r="CF7" i="13"/>
  <c r="CF12" i="13" s="1"/>
  <c r="CF1" i="13" s="1"/>
  <c r="CG7" i="13"/>
  <c r="CG68" i="13" s="1"/>
  <c r="CH7" i="13"/>
  <c r="CH68" i="13" s="1"/>
  <c r="CI7" i="13"/>
  <c r="CI68" i="13" s="1"/>
  <c r="CJ7" i="13"/>
  <c r="CJ12" i="13" s="1"/>
  <c r="CJ1" i="13" s="1"/>
  <c r="CK7" i="13"/>
  <c r="CK68" i="13" s="1"/>
  <c r="BR7" i="13"/>
  <c r="BR68" i="13" s="1"/>
  <c r="CK64" i="13"/>
  <c r="CK69" i="13" s="1"/>
  <c r="CJ64" i="13"/>
  <c r="CJ69" i="13" s="1"/>
  <c r="CI64" i="13"/>
  <c r="CI69" i="13" s="1"/>
  <c r="CH64" i="13"/>
  <c r="CH69" i="13" s="1"/>
  <c r="CG64" i="13"/>
  <c r="CG69" i="13" s="1"/>
  <c r="CF64" i="13"/>
  <c r="CF69" i="13" s="1"/>
  <c r="CE64" i="13"/>
  <c r="CE69" i="13" s="1"/>
  <c r="CD64" i="13"/>
  <c r="CD69" i="13" s="1"/>
  <c r="CC64" i="13"/>
  <c r="CC69" i="13" s="1"/>
  <c r="CB64" i="13"/>
  <c r="CB69" i="13" s="1"/>
  <c r="CA64" i="13"/>
  <c r="CA69" i="13" s="1"/>
  <c r="BZ64" i="13"/>
  <c r="BZ69" i="13" s="1"/>
  <c r="BY64" i="13"/>
  <c r="BY69" i="13" s="1"/>
  <c r="BX64" i="13"/>
  <c r="BX69" i="13" s="1"/>
  <c r="BW64" i="13"/>
  <c r="BW69" i="13" s="1"/>
  <c r="BV64" i="13"/>
  <c r="BV69" i="13" s="1"/>
  <c r="BU64" i="13"/>
  <c r="BU69" i="13" s="1"/>
  <c r="BT64" i="13"/>
  <c r="BT69" i="13" s="1"/>
  <c r="BS64" i="13"/>
  <c r="BS69" i="13" s="1"/>
  <c r="CK9" i="13"/>
  <c r="CJ9" i="13"/>
  <c r="CI9" i="13"/>
  <c r="CH9" i="13"/>
  <c r="CG9" i="13"/>
  <c r="CF9" i="13"/>
  <c r="CE9" i="13"/>
  <c r="CD9" i="13"/>
  <c r="CC9" i="13"/>
  <c r="CB9" i="13"/>
  <c r="CA9" i="13"/>
  <c r="BZ9" i="13"/>
  <c r="BY9" i="13"/>
  <c r="BX9" i="13"/>
  <c r="BW9" i="13"/>
  <c r="BV9" i="13"/>
  <c r="BU9" i="13"/>
  <c r="BT9" i="13"/>
  <c r="BS9" i="13"/>
  <c r="AE14" i="14"/>
  <c r="AY14" i="14" s="1"/>
  <c r="AZ14" i="14" s="1"/>
  <c r="AE15" i="14"/>
  <c r="AY15" i="14" s="1"/>
  <c r="AE16" i="14"/>
  <c r="AY16" i="14" s="1"/>
  <c r="AZ16" i="14" s="1"/>
  <c r="AE17" i="14"/>
  <c r="AY17" i="14" s="1"/>
  <c r="AZ17" i="14" s="1"/>
  <c r="AE18" i="14"/>
  <c r="AY18" i="14" s="1"/>
  <c r="AZ18" i="14" s="1"/>
  <c r="AE19" i="14"/>
  <c r="AY19" i="14" s="1"/>
  <c r="AZ19" i="14" s="1"/>
  <c r="AE20" i="14"/>
  <c r="AY20" i="14" s="1"/>
  <c r="AZ20" i="14" s="1"/>
  <c r="AE21" i="14"/>
  <c r="AY21" i="14" s="1"/>
  <c r="AZ21" i="14" s="1"/>
  <c r="AE22" i="14"/>
  <c r="AY22" i="14" s="1"/>
  <c r="AZ22" i="14" s="1"/>
  <c r="AE23" i="14"/>
  <c r="AY23" i="14" s="1"/>
  <c r="AZ23" i="14" s="1"/>
  <c r="AE24" i="14"/>
  <c r="AY24" i="14" s="1"/>
  <c r="AZ24" i="14" s="1"/>
  <c r="AE25" i="14"/>
  <c r="AE26" i="14"/>
  <c r="AY26" i="14" s="1"/>
  <c r="AZ26" i="14" s="1"/>
  <c r="AE27" i="14"/>
  <c r="AY27" i="14" s="1"/>
  <c r="AZ27" i="14" s="1"/>
  <c r="AE28" i="14"/>
  <c r="AE29" i="14"/>
  <c r="AE30" i="14"/>
  <c r="AY30" i="14" s="1"/>
  <c r="AZ30" i="14" s="1"/>
  <c r="AE31" i="14"/>
  <c r="AY31" i="14" s="1"/>
  <c r="AZ31" i="14" s="1"/>
  <c r="AE32" i="14"/>
  <c r="AY32" i="14" s="1"/>
  <c r="AZ32" i="14" s="1"/>
  <c r="AE33" i="14"/>
  <c r="AE34" i="14"/>
  <c r="AY34" i="14" s="1"/>
  <c r="AZ34" i="14" s="1"/>
  <c r="AE35" i="14"/>
  <c r="AY35" i="14" s="1"/>
  <c r="AZ35" i="14" s="1"/>
  <c r="AE36" i="14"/>
  <c r="AY36" i="14" s="1"/>
  <c r="AZ36" i="14" s="1"/>
  <c r="AE37" i="14"/>
  <c r="AY37" i="14" s="1"/>
  <c r="AZ37" i="14" s="1"/>
  <c r="AE38" i="14"/>
  <c r="AY38" i="14" s="1"/>
  <c r="AZ38" i="14" s="1"/>
  <c r="AE39" i="14"/>
  <c r="AY39" i="14" s="1"/>
  <c r="AZ39" i="14" s="1"/>
  <c r="AE40" i="14"/>
  <c r="AE41" i="14"/>
  <c r="AY41" i="14" s="1"/>
  <c r="AZ41" i="14" s="1"/>
  <c r="AE42" i="14"/>
  <c r="AY42" i="14" s="1"/>
  <c r="AZ42" i="14" s="1"/>
  <c r="AE43" i="14"/>
  <c r="AY43" i="14" s="1"/>
  <c r="AZ43" i="14" s="1"/>
  <c r="AE44" i="14"/>
  <c r="AE45" i="14"/>
  <c r="AY45" i="14" s="1"/>
  <c r="AZ45" i="14" s="1"/>
  <c r="AE46" i="14"/>
  <c r="AY46" i="14" s="1"/>
  <c r="AZ46" i="14" s="1"/>
  <c r="AE47" i="14"/>
  <c r="AY47" i="14" s="1"/>
  <c r="AZ47" i="14" s="1"/>
  <c r="AE48" i="14"/>
  <c r="AY48" i="14" s="1"/>
  <c r="AZ48" i="14" s="1"/>
  <c r="AE49" i="14"/>
  <c r="AY49" i="14" s="1"/>
  <c r="AZ49" i="14" s="1"/>
  <c r="AE50" i="14"/>
  <c r="AY50" i="14" s="1"/>
  <c r="AZ50" i="14" s="1"/>
  <c r="AE51" i="14"/>
  <c r="AY51" i="14" s="1"/>
  <c r="AZ51" i="14" s="1"/>
  <c r="AE52" i="14"/>
  <c r="AY52" i="14" s="1"/>
  <c r="AZ52" i="14" s="1"/>
  <c r="AE53" i="14"/>
  <c r="AY53" i="14" s="1"/>
  <c r="AZ53" i="14" s="1"/>
  <c r="AE54" i="14"/>
  <c r="AY54" i="14" s="1"/>
  <c r="AZ54" i="14" s="1"/>
  <c r="AE55" i="14"/>
  <c r="AY55" i="14" s="1"/>
  <c r="AZ55" i="14" s="1"/>
  <c r="AE56" i="14"/>
  <c r="AY56" i="14" s="1"/>
  <c r="AZ56" i="14" s="1"/>
  <c r="AE57" i="14"/>
  <c r="AY57" i="14" s="1"/>
  <c r="AZ57" i="14" s="1"/>
  <c r="AE58" i="14"/>
  <c r="AY58" i="14" s="1"/>
  <c r="AZ58" i="14" s="1"/>
  <c r="AE59" i="14"/>
  <c r="AY59" i="14" s="1"/>
  <c r="AZ59" i="14" s="1"/>
  <c r="AE60" i="14"/>
  <c r="AE61" i="14"/>
  <c r="AE62" i="14"/>
  <c r="AY62" i="14" s="1"/>
  <c r="AZ62" i="14" s="1"/>
  <c r="AE13" i="14"/>
  <c r="AY13" i="14" s="1"/>
  <c r="AZ13" i="14" s="1"/>
  <c r="AF7" i="14"/>
  <c r="AF68" i="14" s="1"/>
  <c r="AG7" i="14"/>
  <c r="AG12" i="14" s="1"/>
  <c r="AG1" i="14" s="1"/>
  <c r="AH7" i="14"/>
  <c r="AH12" i="14" s="1"/>
  <c r="AH1" i="14" s="1"/>
  <c r="AI7" i="14"/>
  <c r="AI12" i="14" s="1"/>
  <c r="AI1" i="14" s="1"/>
  <c r="AJ7" i="14"/>
  <c r="AJ68" i="14" s="1"/>
  <c r="AK7" i="14"/>
  <c r="AK68" i="14" s="1"/>
  <c r="AL7" i="14"/>
  <c r="AL12" i="14" s="1"/>
  <c r="AL1" i="14" s="1"/>
  <c r="AM7" i="14"/>
  <c r="AM12" i="14" s="1"/>
  <c r="AM1" i="14" s="1"/>
  <c r="AN7" i="14"/>
  <c r="AN68" i="14" s="1"/>
  <c r="AO7" i="14"/>
  <c r="AO68" i="14" s="1"/>
  <c r="AP7" i="14"/>
  <c r="AP12" i="14" s="1"/>
  <c r="AP1" i="14" s="1"/>
  <c r="AQ7" i="14"/>
  <c r="AQ12" i="14" s="1"/>
  <c r="AQ1" i="14" s="1"/>
  <c r="AR7" i="14"/>
  <c r="AR68" i="14" s="1"/>
  <c r="AS7" i="14"/>
  <c r="AS68" i="14" s="1"/>
  <c r="AT7" i="14"/>
  <c r="AT12" i="14" s="1"/>
  <c r="AT1" i="14" s="1"/>
  <c r="AU7" i="14"/>
  <c r="AU12" i="14" s="1"/>
  <c r="AU1" i="14" s="1"/>
  <c r="AV7" i="14"/>
  <c r="AV68" i="14" s="1"/>
  <c r="AW7" i="14"/>
  <c r="AW12" i="14" s="1"/>
  <c r="AW1" i="14" s="1"/>
  <c r="AX7" i="14"/>
  <c r="AX12" i="14" s="1"/>
  <c r="AX1" i="14" s="1"/>
  <c r="AE7" i="14"/>
  <c r="AE12" i="14" s="1"/>
  <c r="AX64" i="14"/>
  <c r="AX69" i="14" s="1"/>
  <c r="AW64" i="14"/>
  <c r="AV64" i="14"/>
  <c r="AV69" i="14" s="1"/>
  <c r="AU64" i="14"/>
  <c r="AU69" i="14" s="1"/>
  <c r="AT64" i="14"/>
  <c r="AT69" i="14" s="1"/>
  <c r="AS64" i="14"/>
  <c r="AS69" i="14" s="1"/>
  <c r="AR64" i="14"/>
  <c r="AR69" i="14" s="1"/>
  <c r="AQ64" i="14"/>
  <c r="AQ69" i="14" s="1"/>
  <c r="AP64" i="14"/>
  <c r="AP69" i="14" s="1"/>
  <c r="AO64" i="14"/>
  <c r="AO69" i="14" s="1"/>
  <c r="AN64" i="14"/>
  <c r="AM64" i="14"/>
  <c r="AM69" i="14" s="1"/>
  <c r="AL64" i="14"/>
  <c r="AL69" i="14" s="1"/>
  <c r="AK64" i="14"/>
  <c r="AK69" i="14" s="1"/>
  <c r="AJ64" i="14"/>
  <c r="AJ69" i="14" s="1"/>
  <c r="AI64" i="14"/>
  <c r="AI69" i="14" s="1"/>
  <c r="AH64" i="14"/>
  <c r="AH69" i="14" s="1"/>
  <c r="AG64" i="14"/>
  <c r="AG69" i="14" s="1"/>
  <c r="AF64" i="14"/>
  <c r="AF69" i="14" s="1"/>
  <c r="AY61" i="14"/>
  <c r="AZ61" i="14" s="1"/>
  <c r="AY60" i="14"/>
  <c r="AZ60" i="14" s="1"/>
  <c r="AY44" i="14"/>
  <c r="AZ44" i="14" s="1"/>
  <c r="AY40" i="14"/>
  <c r="AZ40" i="14" s="1"/>
  <c r="AY33" i="14"/>
  <c r="AZ33" i="14" s="1"/>
  <c r="AY29" i="14"/>
  <c r="AZ29" i="14" s="1"/>
  <c r="AY28" i="14"/>
  <c r="AZ28" i="14" s="1"/>
  <c r="AY25" i="14"/>
  <c r="AZ25" i="14" s="1"/>
  <c r="AX9" i="14"/>
  <c r="AW9" i="14"/>
  <c r="AV9" i="14"/>
  <c r="AU9" i="14"/>
  <c r="AT9" i="14"/>
  <c r="AS9" i="14"/>
  <c r="AR9" i="14"/>
  <c r="AQ9" i="14"/>
  <c r="AP9" i="14"/>
  <c r="AO9" i="14"/>
  <c r="AN9" i="14"/>
  <c r="AM9" i="14"/>
  <c r="AL9" i="14"/>
  <c r="AK9" i="14"/>
  <c r="AJ9" i="14"/>
  <c r="AI9" i="14"/>
  <c r="AH9" i="14"/>
  <c r="AG9" i="14"/>
  <c r="AF9" i="14"/>
  <c r="U41" i="31" l="1"/>
  <c r="AA41" i="31"/>
  <c r="T41" i="31"/>
  <c r="AF41" i="31"/>
  <c r="AI41" i="31"/>
  <c r="S41" i="31"/>
  <c r="AE41" i="31"/>
  <c r="AH41" i="31"/>
  <c r="AC41" i="31"/>
  <c r="V41" i="31"/>
  <c r="AD41" i="31"/>
  <c r="R41" i="31"/>
  <c r="Y41" i="31"/>
  <c r="G36" i="31"/>
  <c r="N36" i="31" s="1"/>
  <c r="Z41" i="31"/>
  <c r="AB41" i="31"/>
  <c r="G37" i="31"/>
  <c r="N37" i="31" s="1"/>
  <c r="W41" i="31"/>
  <c r="AE1" i="14"/>
  <c r="M41" i="31"/>
  <c r="N39" i="31"/>
  <c r="Q41" i="31"/>
  <c r="BH73" i="30"/>
  <c r="BI69" i="30"/>
  <c r="BJ13" i="30"/>
  <c r="BJ16" i="30"/>
  <c r="BI72" i="30"/>
  <c r="BJ14" i="30"/>
  <c r="BI70" i="30"/>
  <c r="BJ15" i="30"/>
  <c r="BK9" i="30"/>
  <c r="BL1" i="30"/>
  <c r="BK64" i="30"/>
  <c r="BI64" i="30"/>
  <c r="BI9" i="30"/>
  <c r="CH43" i="12"/>
  <c r="CE68" i="13"/>
  <c r="BT32" i="12"/>
  <c r="BU32" i="12" s="1"/>
  <c r="BV32" i="12" s="1"/>
  <c r="BT37" i="12"/>
  <c r="BU37" i="12" s="1"/>
  <c r="BV37" i="12" s="1"/>
  <c r="BT35" i="12"/>
  <c r="BU35" i="12" s="1"/>
  <c r="BV35" i="12" s="1"/>
  <c r="BT33" i="12"/>
  <c r="BU33" i="12" s="1"/>
  <c r="BV33" i="12" s="1"/>
  <c r="BT36" i="12"/>
  <c r="BU36" i="12" s="1"/>
  <c r="BV36" i="12" s="1"/>
  <c r="BT34" i="12"/>
  <c r="BU34" i="12"/>
  <c r="BV34" i="12" s="1"/>
  <c r="AK12" i="14"/>
  <c r="AK1" i="14" s="1"/>
  <c r="AO12" i="14"/>
  <c r="AO1" i="14" s="1"/>
  <c r="AS12" i="14"/>
  <c r="AS1" i="14" s="1"/>
  <c r="AF12" i="14"/>
  <c r="AF1" i="14" s="1"/>
  <c r="AJ12" i="14"/>
  <c r="AJ1" i="14" s="1"/>
  <c r="AN12" i="14"/>
  <c r="AN1" i="14" s="1"/>
  <c r="AR12" i="14"/>
  <c r="AR1" i="14" s="1"/>
  <c r="AV12" i="14"/>
  <c r="AV1" i="14" s="1"/>
  <c r="BY12" i="12"/>
  <c r="BY1" i="12" s="1"/>
  <c r="CC12" i="12"/>
  <c r="CC1" i="12" s="1"/>
  <c r="CO12" i="12"/>
  <c r="CO1" i="12" s="1"/>
  <c r="CG12" i="12"/>
  <c r="CG1" i="12" s="1"/>
  <c r="CK12" i="12"/>
  <c r="CK1" i="12" s="1"/>
  <c r="CI12" i="13"/>
  <c r="CI1" i="13" s="1"/>
  <c r="CA12" i="13"/>
  <c r="CA1" i="13" s="1"/>
  <c r="BX12" i="13"/>
  <c r="BX1" i="13" s="1"/>
  <c r="CK12" i="13"/>
  <c r="CK1" i="13" s="1"/>
  <c r="CG12" i="13"/>
  <c r="CG1" i="13" s="1"/>
  <c r="CC12" i="13"/>
  <c r="CC1" i="13" s="1"/>
  <c r="BY12" i="13"/>
  <c r="BY1" i="13" s="1"/>
  <c r="BU12" i="13"/>
  <c r="BU1" i="13" s="1"/>
  <c r="CH12" i="13"/>
  <c r="CH1" i="13" s="1"/>
  <c r="CD12" i="13"/>
  <c r="CD1" i="13" s="1"/>
  <c r="BZ12" i="13"/>
  <c r="BZ1" i="13" s="1"/>
  <c r="BV12" i="13"/>
  <c r="BV1" i="13" s="1"/>
  <c r="BR12" i="13"/>
  <c r="CN12" i="12"/>
  <c r="CN1" i="12" s="1"/>
  <c r="CJ12" i="12"/>
  <c r="CJ1" i="12" s="1"/>
  <c r="CF12" i="12"/>
  <c r="CF1" i="12" s="1"/>
  <c r="CB12" i="12"/>
  <c r="CB1" i="12" s="1"/>
  <c r="BX12" i="12"/>
  <c r="BX1" i="12" s="1"/>
  <c r="CM12" i="12"/>
  <c r="CM1" i="12" s="1"/>
  <c r="CI12" i="12"/>
  <c r="CI1" i="12" s="1"/>
  <c r="CE12" i="12"/>
  <c r="CE1" i="12" s="1"/>
  <c r="CA12" i="12"/>
  <c r="CA1" i="12" s="1"/>
  <c r="BW12" i="12"/>
  <c r="CL43" i="12"/>
  <c r="CD43" i="12"/>
  <c r="BZ43" i="12"/>
  <c r="CP43" i="12"/>
  <c r="AE68" i="14"/>
  <c r="BS68" i="13"/>
  <c r="CF68" i="13"/>
  <c r="BW68" i="13"/>
  <c r="BT68" i="13"/>
  <c r="CB68" i="13"/>
  <c r="CJ68" i="13"/>
  <c r="AW68" i="14"/>
  <c r="AG68" i="14"/>
  <c r="AX68" i="14"/>
  <c r="AT68" i="14"/>
  <c r="AP68" i="14"/>
  <c r="AL68" i="14"/>
  <c r="AH68" i="14"/>
  <c r="AU68" i="14"/>
  <c r="AQ68" i="14"/>
  <c r="AM68" i="14"/>
  <c r="AI68" i="14"/>
  <c r="AE64" i="14"/>
  <c r="AE69" i="14" s="1"/>
  <c r="AY64" i="14"/>
  <c r="AZ15" i="14"/>
  <c r="AZ64" i="14" s="1"/>
  <c r="AY9" i="14"/>
  <c r="AE9" i="14"/>
  <c r="G41" i="31" l="1"/>
  <c r="G47" i="31" s="1"/>
  <c r="BI73" i="30"/>
  <c r="BJ64" i="30"/>
  <c r="BJ9" i="30"/>
  <c r="AZ9" i="14"/>
  <c r="DI7" i="11" l="1"/>
  <c r="DI12" i="11" s="1"/>
  <c r="DJ7" i="11"/>
  <c r="DK7" i="11"/>
  <c r="DL7" i="11"/>
  <c r="DM7" i="11"/>
  <c r="DN7" i="11"/>
  <c r="DO7" i="11"/>
  <c r="DP7" i="11"/>
  <c r="DQ7" i="11"/>
  <c r="DR7" i="11"/>
  <c r="DS7" i="11"/>
  <c r="DT7" i="11"/>
  <c r="DU7" i="11"/>
  <c r="DV7" i="11"/>
  <c r="DW7" i="11"/>
  <c r="DX7" i="11"/>
  <c r="DY7" i="11"/>
  <c r="DZ7" i="11"/>
  <c r="EA7" i="11"/>
  <c r="DH7" i="11"/>
  <c r="DH12" i="11" s="1"/>
  <c r="CO7" i="11"/>
  <c r="CO12" i="11" s="1"/>
  <c r="CO1" i="11" s="1"/>
  <c r="CP7" i="11"/>
  <c r="CP12" i="11" s="1"/>
  <c r="CP1" i="11" s="1"/>
  <c r="CQ7" i="11"/>
  <c r="CQ12" i="11" s="1"/>
  <c r="CQ1" i="11" s="1"/>
  <c r="CR7" i="11"/>
  <c r="CR12" i="11" s="1"/>
  <c r="CR1" i="11" s="1"/>
  <c r="CS7" i="11"/>
  <c r="CS12" i="11" s="1"/>
  <c r="CS1" i="11" s="1"/>
  <c r="CT7" i="11"/>
  <c r="CT12" i="11" s="1"/>
  <c r="CT1" i="11" s="1"/>
  <c r="CU7" i="11"/>
  <c r="CU12" i="11" s="1"/>
  <c r="CU1" i="11" s="1"/>
  <c r="CV7" i="11"/>
  <c r="CV12" i="11" s="1"/>
  <c r="CV1" i="11" s="1"/>
  <c r="CW7" i="11"/>
  <c r="CW12" i="11" s="1"/>
  <c r="CW1" i="11" s="1"/>
  <c r="CX7" i="11"/>
  <c r="CX12" i="11" s="1"/>
  <c r="CX1" i="11" s="1"/>
  <c r="CY7" i="11"/>
  <c r="CY12" i="11" s="1"/>
  <c r="CY1" i="11" s="1"/>
  <c r="CZ7" i="11"/>
  <c r="CZ12" i="11" s="1"/>
  <c r="CZ1" i="11" s="1"/>
  <c r="DA7" i="11"/>
  <c r="DA12" i="11" s="1"/>
  <c r="DA1" i="11" s="1"/>
  <c r="DB7" i="11"/>
  <c r="DB12" i="11" s="1"/>
  <c r="DB1" i="11" s="1"/>
  <c r="DC7" i="11"/>
  <c r="DC12" i="11" s="1"/>
  <c r="DC1" i="11" s="1"/>
  <c r="DD7" i="11"/>
  <c r="DD12" i="11" s="1"/>
  <c r="DD1" i="11" s="1"/>
  <c r="DE7" i="11"/>
  <c r="DE12" i="11" s="1"/>
  <c r="DE1" i="11" s="1"/>
  <c r="DF7" i="11"/>
  <c r="DF12" i="11" s="1"/>
  <c r="DF1" i="11" s="1"/>
  <c r="DG7" i="11"/>
  <c r="DG12" i="11" s="1"/>
  <c r="DG1" i="11" s="1"/>
  <c r="CN7" i="11"/>
  <c r="CN12" i="11" s="1"/>
  <c r="A9" i="10"/>
  <c r="W20" i="11"/>
  <c r="W21" i="11"/>
  <c r="W22" i="11"/>
  <c r="W23" i="11"/>
  <c r="W24" i="11"/>
  <c r="W25" i="11"/>
  <c r="W26" i="11"/>
  <c r="W27" i="11"/>
  <c r="W28" i="11"/>
  <c r="W29" i="11"/>
  <c r="W30" i="11"/>
  <c r="W31" i="11"/>
  <c r="W32" i="11"/>
  <c r="W33" i="11"/>
  <c r="W34" i="11"/>
  <c r="W35" i="11"/>
  <c r="W36" i="11"/>
  <c r="W37" i="11"/>
  <c r="W38" i="11"/>
  <c r="W39" i="11"/>
  <c r="W40" i="11"/>
  <c r="W41" i="11"/>
  <c r="W42" i="11"/>
  <c r="W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89" i="11"/>
  <c r="W90" i="11"/>
  <c r="W91" i="11"/>
  <c r="W92" i="11"/>
  <c r="W93" i="11"/>
  <c r="W94" i="11"/>
  <c r="W95" i="11"/>
  <c r="W96" i="11"/>
  <c r="W97" i="11"/>
  <c r="W98" i="11"/>
  <c r="W99" i="11"/>
  <c r="W100" i="11"/>
  <c r="W101" i="11"/>
  <c r="W102" i="11"/>
  <c r="W103" i="11"/>
  <c r="W104" i="11"/>
  <c r="W105" i="11"/>
  <c r="W106" i="11"/>
  <c r="W107" i="11"/>
  <c r="W108" i="11"/>
  <c r="W109" i="11"/>
  <c r="W110" i="11"/>
  <c r="W111" i="11"/>
  <c r="W112" i="11"/>
  <c r="AC68" i="26"/>
  <c r="AC68" i="21"/>
  <c r="AC67" i="21"/>
  <c r="AC28" i="21"/>
  <c r="AC67" i="26"/>
  <c r="AC28" i="26"/>
  <c r="AH67" i="17"/>
  <c r="AH68" i="17" s="1"/>
  <c r="AG23" i="17"/>
  <c r="AI23" i="17" s="1"/>
  <c r="C58" i="21"/>
  <c r="I60" i="26"/>
  <c r="J60" i="26"/>
  <c r="K60" i="26"/>
  <c r="L60" i="26"/>
  <c r="M60" i="26"/>
  <c r="N60" i="26"/>
  <c r="O60" i="26"/>
  <c r="P60" i="26"/>
  <c r="Q60" i="26"/>
  <c r="R60" i="26"/>
  <c r="S60" i="26"/>
  <c r="T60" i="26"/>
  <c r="U60" i="26"/>
  <c r="V60" i="26"/>
  <c r="W60" i="26"/>
  <c r="X60" i="26"/>
  <c r="Y60" i="26"/>
  <c r="A46" i="28"/>
  <c r="B46" i="28" s="1"/>
  <c r="C46" i="28"/>
  <c r="A47" i="28"/>
  <c r="B47" i="28" s="1"/>
  <c r="C47" i="28"/>
  <c r="A48" i="28"/>
  <c r="B48" i="28" s="1"/>
  <c r="C48" i="28"/>
  <c r="A49" i="28"/>
  <c r="B49" i="28" s="1"/>
  <c r="C49" i="28"/>
  <c r="A50" i="28"/>
  <c r="B50" i="28" s="1"/>
  <c r="C50" i="28"/>
  <c r="A51" i="28"/>
  <c r="B51" i="28" s="1"/>
  <c r="C51" i="28"/>
  <c r="A52" i="28"/>
  <c r="B52" i="28" s="1"/>
  <c r="C52" i="28"/>
  <c r="A53" i="28"/>
  <c r="B53" i="28" s="1"/>
  <c r="C53" i="28"/>
  <c r="A54" i="28"/>
  <c r="B54" i="28" s="1"/>
  <c r="C54" i="28"/>
  <c r="A55" i="28"/>
  <c r="B55" i="28" s="1"/>
  <c r="C55" i="28"/>
  <c r="C58" i="26"/>
  <c r="C58" i="17"/>
  <c r="B60" i="28"/>
  <c r="B35" i="28"/>
  <c r="G85" i="28"/>
  <c r="F85" i="28"/>
  <c r="E85" i="28"/>
  <c r="D85" i="28"/>
  <c r="C85" i="28"/>
  <c r="A85" i="28"/>
  <c r="G60" i="28"/>
  <c r="F60" i="28"/>
  <c r="E60" i="28"/>
  <c r="D60" i="28"/>
  <c r="C60" i="28"/>
  <c r="A60" i="28"/>
  <c r="G35" i="28"/>
  <c r="F35" i="28"/>
  <c r="E35" i="28"/>
  <c r="D35" i="28"/>
  <c r="C35" i="28"/>
  <c r="A35" i="28"/>
  <c r="B97" i="28"/>
  <c r="B82" i="28"/>
  <c r="B57" i="28"/>
  <c r="B32" i="28"/>
  <c r="A87" i="28"/>
  <c r="A88" i="28"/>
  <c r="A89" i="28"/>
  <c r="A90" i="28"/>
  <c r="A91" i="28"/>
  <c r="A92" i="28"/>
  <c r="A93" i="28"/>
  <c r="A94" i="28"/>
  <c r="A95" i="28"/>
  <c r="A86" i="28"/>
  <c r="A70" i="28"/>
  <c r="C70" i="28"/>
  <c r="A71" i="28"/>
  <c r="C71" i="28"/>
  <c r="A72" i="28"/>
  <c r="C72" i="28"/>
  <c r="A73" i="28"/>
  <c r="C73" i="28"/>
  <c r="A74" i="28"/>
  <c r="C74" i="28"/>
  <c r="A75" i="28"/>
  <c r="C75" i="28"/>
  <c r="A76" i="28"/>
  <c r="C76" i="28"/>
  <c r="A77" i="28"/>
  <c r="C77" i="28"/>
  <c r="A78" i="28"/>
  <c r="C78" i="28"/>
  <c r="A79" i="28"/>
  <c r="C79" i="28"/>
  <c r="A80" i="28"/>
  <c r="C80" i="28"/>
  <c r="C62" i="28"/>
  <c r="C63" i="28"/>
  <c r="C64" i="28"/>
  <c r="C65" i="28"/>
  <c r="C66" i="28"/>
  <c r="C67" i="28"/>
  <c r="C68" i="28"/>
  <c r="C69" i="28"/>
  <c r="C61" i="28"/>
  <c r="A62" i="28"/>
  <c r="A63" i="28"/>
  <c r="A64" i="28"/>
  <c r="A65" i="28"/>
  <c r="A66" i="28"/>
  <c r="A67" i="28"/>
  <c r="A68" i="28"/>
  <c r="A69" i="28"/>
  <c r="A61" i="28"/>
  <c r="C37" i="28"/>
  <c r="C38" i="28"/>
  <c r="C39" i="28"/>
  <c r="C40" i="28"/>
  <c r="C41" i="28"/>
  <c r="C42" i="28"/>
  <c r="C43" i="28"/>
  <c r="C44" i="28"/>
  <c r="C45" i="28"/>
  <c r="C36" i="28"/>
  <c r="A37" i="28"/>
  <c r="B37" i="28" s="1"/>
  <c r="A38" i="28"/>
  <c r="B38" i="28" s="1"/>
  <c r="A39" i="28"/>
  <c r="B39" i="28" s="1"/>
  <c r="A40" i="28"/>
  <c r="B40" i="28" s="1"/>
  <c r="A41" i="28"/>
  <c r="B41" i="28" s="1"/>
  <c r="A42" i="28"/>
  <c r="B42" i="28" s="1"/>
  <c r="A43" i="28"/>
  <c r="B43" i="28" s="1"/>
  <c r="A44" i="28"/>
  <c r="B44" i="28" s="1"/>
  <c r="A45" i="28"/>
  <c r="B45" i="28" s="1"/>
  <c r="A36" i="28"/>
  <c r="B36" i="28" s="1"/>
  <c r="A12" i="28"/>
  <c r="A13" i="28"/>
  <c r="A14" i="28"/>
  <c r="A15" i="28"/>
  <c r="A16" i="28"/>
  <c r="A17" i="28"/>
  <c r="A18" i="28"/>
  <c r="A19" i="28"/>
  <c r="A20" i="28"/>
  <c r="A21" i="28"/>
  <c r="A22" i="28"/>
  <c r="A23" i="28"/>
  <c r="A24" i="28"/>
  <c r="A25" i="28"/>
  <c r="A26" i="28"/>
  <c r="A27" i="28"/>
  <c r="A28" i="28"/>
  <c r="A29" i="28"/>
  <c r="A30" i="28"/>
  <c r="A11" i="28"/>
  <c r="A28" i="18"/>
  <c r="A2" i="28"/>
  <c r="A1" i="28"/>
  <c r="A34" i="10" l="1"/>
  <c r="A61" i="10" s="1"/>
  <c r="B25" i="28"/>
  <c r="B17" i="28"/>
  <c r="B30" i="28"/>
  <c r="B22" i="28"/>
  <c r="B18" i="28"/>
  <c r="B14" i="28"/>
  <c r="B28" i="28"/>
  <c r="B24" i="28"/>
  <c r="B20" i="28"/>
  <c r="B16" i="28"/>
  <c r="B12" i="28"/>
  <c r="B29" i="28"/>
  <c r="B21" i="28"/>
  <c r="B13" i="28"/>
  <c r="B26" i="28"/>
  <c r="B27" i="28"/>
  <c r="B23" i="28"/>
  <c r="B19" i="28"/>
  <c r="B15" i="28"/>
  <c r="B11" i="28"/>
  <c r="DZ128" i="11"/>
  <c r="DZ12" i="11"/>
  <c r="DV128" i="11"/>
  <c r="DV12" i="11"/>
  <c r="DR128" i="11"/>
  <c r="DR12" i="11"/>
  <c r="DJ128" i="11"/>
  <c r="DJ12" i="11"/>
  <c r="DO128" i="11"/>
  <c r="DO12" i="11"/>
  <c r="DY128" i="11"/>
  <c r="DY12" i="11"/>
  <c r="DU128" i="11"/>
  <c r="DU12" i="11"/>
  <c r="DQ128" i="11"/>
  <c r="DQ12" i="11"/>
  <c r="DM128" i="11"/>
  <c r="DM12" i="11"/>
  <c r="DI128" i="11"/>
  <c r="DN128" i="11"/>
  <c r="DN12" i="11"/>
  <c r="EA128" i="11"/>
  <c r="EA12" i="11"/>
  <c r="DW128" i="11"/>
  <c r="DW12" i="11"/>
  <c r="DS128" i="11"/>
  <c r="DS12" i="11"/>
  <c r="DK128" i="11"/>
  <c r="DK12" i="11"/>
  <c r="DX128" i="11"/>
  <c r="DX12" i="11"/>
  <c r="DT128" i="11"/>
  <c r="DT12" i="11"/>
  <c r="DP128" i="11"/>
  <c r="DP12" i="11"/>
  <c r="DL128" i="11"/>
  <c r="DL12" i="11"/>
  <c r="DH128" i="11"/>
  <c r="DV118" i="11"/>
  <c r="DV123" i="11"/>
  <c r="DR118" i="11"/>
  <c r="DR123" i="11"/>
  <c r="DJ118" i="11"/>
  <c r="DJ123" i="11"/>
  <c r="EA118" i="11"/>
  <c r="EA123" i="11"/>
  <c r="DW118" i="11"/>
  <c r="DW123" i="11"/>
  <c r="DS118" i="11"/>
  <c r="DS123" i="11"/>
  <c r="DO118" i="11"/>
  <c r="DO123" i="11"/>
  <c r="DK118" i="11"/>
  <c r="DK123" i="11"/>
  <c r="DY118" i="11"/>
  <c r="DY123" i="11"/>
  <c r="DU118" i="11"/>
  <c r="DU123" i="11"/>
  <c r="DQ118" i="11"/>
  <c r="DQ123" i="11"/>
  <c r="DM118" i="11"/>
  <c r="DM123" i="11"/>
  <c r="DI118" i="11"/>
  <c r="DI123" i="11"/>
  <c r="DZ118" i="11"/>
  <c r="DZ123" i="11"/>
  <c r="DN118" i="11"/>
  <c r="DN123" i="11"/>
  <c r="DH118" i="11"/>
  <c r="DH123" i="11"/>
  <c r="DX118" i="11"/>
  <c r="DX123" i="11"/>
  <c r="DT118" i="11"/>
  <c r="DT123" i="11"/>
  <c r="DP118" i="11"/>
  <c r="DP123" i="11"/>
  <c r="DL118" i="11"/>
  <c r="DL123" i="11"/>
  <c r="A78" i="10" l="1"/>
  <c r="A110" i="10" s="1"/>
  <c r="C13" i="28"/>
  <c r="C14" i="28"/>
  <c r="C12" i="28"/>
  <c r="C30" i="28"/>
  <c r="C23" i="28"/>
  <c r="C21" i="28"/>
  <c r="C20" i="28"/>
  <c r="C18" i="28"/>
  <c r="C25" i="28"/>
  <c r="C19" i="28"/>
  <c r="C16" i="28"/>
  <c r="C17" i="28"/>
  <c r="C15" i="28"/>
  <c r="C26" i="28"/>
  <c r="C28" i="28"/>
  <c r="C27" i="28"/>
  <c r="C29" i="28"/>
  <c r="C24" i="28"/>
  <c r="C22" i="28"/>
  <c r="C11" i="28"/>
  <c r="AJ6" i="11"/>
  <c r="B6" i="11"/>
  <c r="EL6" i="11"/>
  <c r="EK6" i="11"/>
  <c r="EJ6" i="11"/>
  <c r="EI6" i="11"/>
  <c r="EH6" i="11"/>
  <c r="EG6" i="11"/>
  <c r="ED6" i="11"/>
  <c r="EF6" i="11"/>
  <c r="EE6" i="11"/>
  <c r="AI6" i="11"/>
  <c r="AH6" i="11"/>
  <c r="AG6" i="11"/>
  <c r="AF6" i="11"/>
  <c r="AE6" i="11"/>
  <c r="AD6" i="11"/>
  <c r="AC6" i="11"/>
  <c r="AA6" i="11"/>
  <c r="Y6" i="11"/>
  <c r="X6" i="11"/>
  <c r="W6" i="11"/>
  <c r="V6" i="11"/>
  <c r="U6" i="11"/>
  <c r="T6" i="11"/>
  <c r="P6" i="11"/>
  <c r="O6" i="11"/>
  <c r="Q6" i="11"/>
  <c r="R6" i="11"/>
  <c r="N6" i="11"/>
  <c r="K6" i="11"/>
  <c r="J6" i="11"/>
  <c r="L6" i="11"/>
  <c r="M6" i="11"/>
  <c r="I6" i="11"/>
  <c r="H6" i="11"/>
  <c r="F6" i="11"/>
  <c r="E6" i="11"/>
  <c r="D6" i="11"/>
  <c r="C6" i="11"/>
  <c r="A119" i="10" l="1"/>
  <c r="A127" i="10" l="1"/>
  <c r="A135" i="10" s="1"/>
  <c r="A143" i="10" s="1"/>
  <c r="I9" i="25"/>
  <c r="J9" i="25"/>
  <c r="G9" i="25"/>
  <c r="F34" i="10"/>
  <c r="E34" i="10"/>
  <c r="D34" i="10"/>
  <c r="D56" i="10"/>
  <c r="F37" i="10"/>
  <c r="F38" i="10"/>
  <c r="F39" i="10"/>
  <c r="F36" i="10"/>
  <c r="AJ16" i="31" s="1"/>
  <c r="AJ59" i="31" s="1"/>
  <c r="F55" i="10"/>
  <c r="C52" i="26"/>
  <c r="Y47" i="26"/>
  <c r="X47" i="26"/>
  <c r="W47" i="26"/>
  <c r="V47" i="26"/>
  <c r="U47" i="26"/>
  <c r="T47" i="26"/>
  <c r="S47" i="26"/>
  <c r="R47" i="26"/>
  <c r="Q47" i="26"/>
  <c r="P47" i="26"/>
  <c r="O47" i="26"/>
  <c r="N47" i="26"/>
  <c r="M47" i="26"/>
  <c r="L47" i="26"/>
  <c r="K47" i="26"/>
  <c r="J47" i="26"/>
  <c r="I47" i="26"/>
  <c r="H47" i="26"/>
  <c r="G47" i="26"/>
  <c r="F47" i="26"/>
  <c r="A14" i="26"/>
  <c r="Y7" i="26"/>
  <c r="X7" i="26"/>
  <c r="W7" i="26"/>
  <c r="V7" i="26"/>
  <c r="U7" i="26"/>
  <c r="T7" i="26"/>
  <c r="S7" i="26"/>
  <c r="R7" i="26"/>
  <c r="Q7" i="26"/>
  <c r="P7" i="26"/>
  <c r="O7" i="26"/>
  <c r="N7" i="26"/>
  <c r="M7" i="26"/>
  <c r="L7" i="26"/>
  <c r="K7" i="26"/>
  <c r="J7" i="26"/>
  <c r="I7" i="26"/>
  <c r="H7" i="26"/>
  <c r="H12" i="26" s="1"/>
  <c r="G7" i="26"/>
  <c r="F7" i="26"/>
  <c r="F12" i="26" s="1"/>
  <c r="A24" i="18"/>
  <c r="A2" i="26"/>
  <c r="A1" i="26"/>
  <c r="K9" i="25"/>
  <c r="A30" i="18"/>
  <c r="A2" i="25"/>
  <c r="A1" i="25"/>
  <c r="C21" i="16"/>
  <c r="A14" i="16"/>
  <c r="A15" i="16"/>
  <c r="A16" i="16"/>
  <c r="A17" i="16"/>
  <c r="A13" i="16"/>
  <c r="CF142" i="11"/>
  <c r="CF141" i="11"/>
  <c r="EK149" i="11"/>
  <c r="EL149" i="11"/>
  <c r="EK145" i="11"/>
  <c r="EL145" i="11"/>
  <c r="A14" i="21"/>
  <c r="B123" i="10"/>
  <c r="EI12" i="11"/>
  <c r="EI145" i="11"/>
  <c r="G15" i="21"/>
  <c r="O7" i="21"/>
  <c r="P7" i="21"/>
  <c r="Q7" i="21"/>
  <c r="R7" i="21"/>
  <c r="S7" i="21"/>
  <c r="T7" i="21"/>
  <c r="U7" i="21"/>
  <c r="V7" i="21"/>
  <c r="W7" i="21"/>
  <c r="X7" i="21"/>
  <c r="Y7" i="21"/>
  <c r="O47" i="21"/>
  <c r="P47" i="21"/>
  <c r="Q47" i="21"/>
  <c r="R47" i="21"/>
  <c r="S47" i="21"/>
  <c r="T47" i="21"/>
  <c r="U47" i="21"/>
  <c r="V47" i="21"/>
  <c r="W47" i="21"/>
  <c r="X47" i="21"/>
  <c r="Y47" i="21"/>
  <c r="EJ145" i="11"/>
  <c r="EH145" i="11"/>
  <c r="EG150" i="11"/>
  <c r="EE150" i="11"/>
  <c r="EO151" i="11"/>
  <c r="EO152" i="11"/>
  <c r="EO153" i="11"/>
  <c r="EO154" i="11"/>
  <c r="EO155" i="11"/>
  <c r="EO156" i="11"/>
  <c r="EO157" i="11"/>
  <c r="EO158" i="11"/>
  <c r="EO159" i="11"/>
  <c r="EO160" i="11"/>
  <c r="EO161" i="11"/>
  <c r="EO162" i="11"/>
  <c r="EO163" i="11"/>
  <c r="EO164" i="11"/>
  <c r="EO165" i="11"/>
  <c r="EO166" i="11"/>
  <c r="EO167" i="11"/>
  <c r="EO168" i="11"/>
  <c r="EO169" i="11"/>
  <c r="EO150" i="11"/>
  <c r="A159" i="11"/>
  <c r="A160" i="11"/>
  <c r="A161" i="11"/>
  <c r="A162" i="11"/>
  <c r="A163" i="11"/>
  <c r="A164" i="11"/>
  <c r="A165" i="11"/>
  <c r="A166" i="11"/>
  <c r="A167" i="11"/>
  <c r="A168" i="11"/>
  <c r="A169" i="11"/>
  <c r="C73" i="10"/>
  <c r="B131" i="10"/>
  <c r="EG14" i="11"/>
  <c r="EG15" i="11"/>
  <c r="EG16" i="11"/>
  <c r="EG17" i="11"/>
  <c r="EG18" i="11"/>
  <c r="EG19" i="11"/>
  <c r="EG20" i="11"/>
  <c r="EG21" i="11"/>
  <c r="EG22" i="11"/>
  <c r="EG23" i="11"/>
  <c r="EG24" i="11"/>
  <c r="EG25" i="11"/>
  <c r="EG26" i="11"/>
  <c r="EG27" i="11"/>
  <c r="EG28" i="11"/>
  <c r="EG29" i="11"/>
  <c r="EG30" i="11"/>
  <c r="EG31" i="11"/>
  <c r="EG32" i="11"/>
  <c r="EG33" i="11"/>
  <c r="EG34" i="11"/>
  <c r="EG35" i="11"/>
  <c r="EG36" i="11"/>
  <c r="EG37" i="11"/>
  <c r="EG38" i="11"/>
  <c r="EG39" i="11"/>
  <c r="EG40" i="11"/>
  <c r="EG41" i="11"/>
  <c r="EG42" i="11"/>
  <c r="EG43" i="11"/>
  <c r="EG44" i="11"/>
  <c r="EG45" i="11"/>
  <c r="EG46" i="11"/>
  <c r="EG47" i="11"/>
  <c r="EG48" i="11"/>
  <c r="EG49" i="11"/>
  <c r="EG50" i="11"/>
  <c r="EG51" i="11"/>
  <c r="EG52" i="11"/>
  <c r="EG53" i="11"/>
  <c r="EG54" i="11"/>
  <c r="EG55" i="11"/>
  <c r="EG56" i="11"/>
  <c r="EG57" i="11"/>
  <c r="EG58" i="11"/>
  <c r="EG59" i="11"/>
  <c r="EG60" i="11"/>
  <c r="EG61" i="11"/>
  <c r="EG62" i="11"/>
  <c r="EG63" i="11"/>
  <c r="EG64" i="11"/>
  <c r="EG65" i="11"/>
  <c r="EG66" i="11"/>
  <c r="EG67" i="11"/>
  <c r="EG68" i="11"/>
  <c r="EG69" i="11"/>
  <c r="EG70" i="11"/>
  <c r="EG71" i="11"/>
  <c r="EG72" i="11"/>
  <c r="EG73" i="11"/>
  <c r="EG74" i="11"/>
  <c r="EG75" i="11"/>
  <c r="EG76" i="11"/>
  <c r="EG77" i="11"/>
  <c r="EG78" i="11"/>
  <c r="EG79" i="11"/>
  <c r="EG80" i="11"/>
  <c r="EG81" i="11"/>
  <c r="EG82" i="11"/>
  <c r="EG83" i="11"/>
  <c r="EG84" i="11"/>
  <c r="EG85" i="11"/>
  <c r="EG86" i="11"/>
  <c r="EG87" i="11"/>
  <c r="EG88" i="11"/>
  <c r="EG89" i="11"/>
  <c r="EG90" i="11"/>
  <c r="EG91" i="11"/>
  <c r="EG92" i="11"/>
  <c r="EG93" i="11"/>
  <c r="EG94" i="11"/>
  <c r="EG95" i="11"/>
  <c r="EG96" i="11"/>
  <c r="EG97" i="11"/>
  <c r="EG98" i="11"/>
  <c r="EG99" i="11"/>
  <c r="EG100" i="11"/>
  <c r="EG101" i="11"/>
  <c r="EG102" i="11"/>
  <c r="EG103" i="11"/>
  <c r="EG104" i="11"/>
  <c r="EG105" i="11"/>
  <c r="EG106" i="11"/>
  <c r="EG107" i="11"/>
  <c r="EG108" i="11"/>
  <c r="EG109" i="11"/>
  <c r="EG110" i="11"/>
  <c r="EG111" i="11"/>
  <c r="EG112" i="11"/>
  <c r="EG13" i="11"/>
  <c r="E135" i="10"/>
  <c r="EG149" i="11"/>
  <c r="BJ14" i="11"/>
  <c r="BJ15" i="11"/>
  <c r="BJ16" i="11"/>
  <c r="BJ17" i="11"/>
  <c r="BJ18" i="11"/>
  <c r="BJ19" i="11"/>
  <c r="BJ20" i="11"/>
  <c r="BJ21" i="11"/>
  <c r="BJ22" i="11"/>
  <c r="BJ23" i="11"/>
  <c r="BJ24" i="11"/>
  <c r="BJ25" i="11"/>
  <c r="BJ26" i="11"/>
  <c r="BJ27" i="11"/>
  <c r="BJ28" i="11"/>
  <c r="BJ29" i="11"/>
  <c r="BJ30" i="11"/>
  <c r="BJ31" i="11"/>
  <c r="BJ32" i="11"/>
  <c r="BJ33" i="11"/>
  <c r="BJ34" i="11"/>
  <c r="BJ35" i="11"/>
  <c r="BJ36" i="11"/>
  <c r="BJ37" i="11"/>
  <c r="BJ38" i="11"/>
  <c r="BJ39" i="11"/>
  <c r="BJ40" i="11"/>
  <c r="BJ41" i="11"/>
  <c r="BJ42" i="11"/>
  <c r="BJ43" i="11"/>
  <c r="BJ44" i="11"/>
  <c r="BJ45" i="11"/>
  <c r="BJ46" i="11"/>
  <c r="BJ47" i="11"/>
  <c r="BJ48" i="11"/>
  <c r="BJ49" i="11"/>
  <c r="BJ50" i="11"/>
  <c r="BJ51" i="11"/>
  <c r="BJ52" i="11"/>
  <c r="BJ53" i="11"/>
  <c r="BJ54" i="11"/>
  <c r="BJ55" i="11"/>
  <c r="BJ56" i="11"/>
  <c r="BJ57" i="11"/>
  <c r="BJ58" i="11"/>
  <c r="BJ59" i="11"/>
  <c r="BJ60" i="11"/>
  <c r="BJ61" i="11"/>
  <c r="BJ62" i="11"/>
  <c r="BJ63" i="11"/>
  <c r="BJ64" i="11"/>
  <c r="BJ65" i="11"/>
  <c r="BJ66" i="11"/>
  <c r="BJ67" i="11"/>
  <c r="BJ68" i="11"/>
  <c r="BJ69" i="11"/>
  <c r="BJ70" i="11"/>
  <c r="BJ71" i="11"/>
  <c r="BJ72" i="11"/>
  <c r="BJ73" i="11"/>
  <c r="BJ74" i="11"/>
  <c r="BJ75" i="11"/>
  <c r="BJ76" i="11"/>
  <c r="BJ77" i="11"/>
  <c r="BJ78" i="11"/>
  <c r="BJ79" i="11"/>
  <c r="BJ80" i="11"/>
  <c r="BJ81" i="11"/>
  <c r="BJ82" i="11"/>
  <c r="BJ83" i="11"/>
  <c r="BJ84" i="11"/>
  <c r="BJ85" i="11"/>
  <c r="BJ86" i="11"/>
  <c r="BJ87" i="11"/>
  <c r="BJ88" i="11"/>
  <c r="BJ89" i="11"/>
  <c r="BJ90" i="11"/>
  <c r="BJ91" i="11"/>
  <c r="BJ92" i="11"/>
  <c r="BJ93" i="11"/>
  <c r="BJ94" i="11"/>
  <c r="BJ95" i="11"/>
  <c r="BJ96" i="11"/>
  <c r="BJ97" i="11"/>
  <c r="BJ98" i="11"/>
  <c r="BJ99" i="11"/>
  <c r="BJ100" i="11"/>
  <c r="BJ101" i="11"/>
  <c r="BJ102" i="11"/>
  <c r="BJ103" i="11"/>
  <c r="BJ104" i="11"/>
  <c r="BJ105" i="11"/>
  <c r="BJ106" i="11"/>
  <c r="BJ107" i="11"/>
  <c r="BJ108" i="11"/>
  <c r="BJ109" i="11"/>
  <c r="BJ110" i="11"/>
  <c r="BJ111" i="11"/>
  <c r="BJ112" i="11"/>
  <c r="BJ13" i="11"/>
  <c r="EE12" i="11"/>
  <c r="EE149" i="11" s="1"/>
  <c r="ED12" i="11"/>
  <c r="C52" i="21"/>
  <c r="N47" i="21"/>
  <c r="M47" i="21"/>
  <c r="L47" i="21"/>
  <c r="K47" i="21"/>
  <c r="J47" i="21"/>
  <c r="I47" i="21"/>
  <c r="H47" i="21"/>
  <c r="G47" i="21"/>
  <c r="F47" i="21"/>
  <c r="N7" i="21"/>
  <c r="M7" i="21"/>
  <c r="L7" i="21"/>
  <c r="K7" i="21"/>
  <c r="J7" i="21"/>
  <c r="I7" i="21"/>
  <c r="H7" i="21"/>
  <c r="G7" i="21"/>
  <c r="F7" i="21"/>
  <c r="A26" i="18"/>
  <c r="A2" i="21"/>
  <c r="A1" i="21"/>
  <c r="A153" i="11"/>
  <c r="A154" i="11"/>
  <c r="A155" i="11"/>
  <c r="A156" i="11"/>
  <c r="A157" i="11"/>
  <c r="A158" i="11"/>
  <c r="A151" i="11"/>
  <c r="A152" i="11"/>
  <c r="A150" i="11"/>
  <c r="EJ149" i="11"/>
  <c r="F26" i="26" l="1"/>
  <c r="H22" i="26"/>
  <c r="H25" i="26"/>
  <c r="H23" i="26"/>
  <c r="H26" i="26"/>
  <c r="H24" i="26"/>
  <c r="F24" i="26"/>
  <c r="F25" i="26"/>
  <c r="F22" i="26"/>
  <c r="F23" i="26"/>
  <c r="N12" i="26"/>
  <c r="M12" i="26"/>
  <c r="M56" i="26" s="1"/>
  <c r="U12" i="26"/>
  <c r="G12" i="26"/>
  <c r="O12" i="26"/>
  <c r="W12" i="26"/>
  <c r="P12" i="26"/>
  <c r="P56" i="26" s="1"/>
  <c r="X12" i="26"/>
  <c r="I12" i="26"/>
  <c r="Q12" i="26"/>
  <c r="Q56" i="26" s="1"/>
  <c r="Y12" i="26"/>
  <c r="J12" i="26"/>
  <c r="R12" i="26"/>
  <c r="V12" i="26"/>
  <c r="K12" i="26"/>
  <c r="S12" i="26"/>
  <c r="L12" i="26"/>
  <c r="T12" i="26"/>
  <c r="EH13" i="11"/>
  <c r="EI13" i="11"/>
  <c r="I15" i="26"/>
  <c r="M15" i="26"/>
  <c r="Q15" i="26"/>
  <c r="U15" i="26"/>
  <c r="Y15" i="26"/>
  <c r="P15" i="26"/>
  <c r="G15" i="26"/>
  <c r="K15" i="26"/>
  <c r="O15" i="26"/>
  <c r="S15" i="26"/>
  <c r="W15" i="26"/>
  <c r="L15" i="26"/>
  <c r="X15" i="26"/>
  <c r="J15" i="26"/>
  <c r="N15" i="26"/>
  <c r="R15" i="26"/>
  <c r="V15" i="26"/>
  <c r="H15" i="26"/>
  <c r="T15" i="26"/>
  <c r="H16" i="26"/>
  <c r="EI18" i="11"/>
  <c r="EH18" i="11"/>
  <c r="EI17" i="11"/>
  <c r="EH17" i="11"/>
  <c r="EH16" i="11"/>
  <c r="EI16" i="11"/>
  <c r="EI15" i="11"/>
  <c r="EH15" i="11"/>
  <c r="EI14" i="11"/>
  <c r="EH14" i="11"/>
  <c r="EH150" i="11"/>
  <c r="A152" i="10"/>
  <c r="H56" i="26"/>
  <c r="X15" i="21"/>
  <c r="T15" i="21"/>
  <c r="P15" i="21"/>
  <c r="L15" i="21"/>
  <c r="H15" i="21"/>
  <c r="F15" i="21"/>
  <c r="V15" i="21"/>
  <c r="R15" i="21"/>
  <c r="N15" i="21"/>
  <c r="J15" i="21"/>
  <c r="Y15" i="21"/>
  <c r="U15" i="21"/>
  <c r="Q15" i="21"/>
  <c r="M15" i="21"/>
  <c r="I15" i="21"/>
  <c r="W15" i="21"/>
  <c r="S15" i="21"/>
  <c r="O15" i="21"/>
  <c r="K15" i="21"/>
  <c r="F51" i="10"/>
  <c r="F43" i="10"/>
  <c r="F54" i="10"/>
  <c r="F46" i="10"/>
  <c r="F47" i="10"/>
  <c r="F50" i="10"/>
  <c r="F42" i="10"/>
  <c r="F53" i="10"/>
  <c r="F49" i="10"/>
  <c r="F45" i="10"/>
  <c r="F41" i="10"/>
  <c r="F52" i="10"/>
  <c r="F48" i="10"/>
  <c r="F44" i="10"/>
  <c r="F40" i="10"/>
  <c r="A21" i="26"/>
  <c r="EP151" i="11"/>
  <c r="EQ151" i="11" s="1"/>
  <c r="EE151" i="11" s="1"/>
  <c r="A21" i="21"/>
  <c r="EH12" i="11"/>
  <c r="EH149" i="11" s="1"/>
  <c r="F12" i="21" l="1"/>
  <c r="BD12" i="31"/>
  <c r="DW68" i="30"/>
  <c r="S56" i="26"/>
  <c r="S24" i="26"/>
  <c r="S22" i="26"/>
  <c r="S25" i="26"/>
  <c r="S23" i="26"/>
  <c r="S26" i="26"/>
  <c r="X56" i="26"/>
  <c r="X22" i="26"/>
  <c r="X25" i="26"/>
  <c r="X23" i="26"/>
  <c r="X26" i="26"/>
  <c r="X24" i="26"/>
  <c r="K56" i="26"/>
  <c r="K24" i="26"/>
  <c r="K22" i="26"/>
  <c r="K25" i="26"/>
  <c r="K23" i="26"/>
  <c r="K26" i="26"/>
  <c r="P16" i="26"/>
  <c r="P22" i="26"/>
  <c r="P25" i="26"/>
  <c r="P23" i="26"/>
  <c r="P26" i="26"/>
  <c r="P24" i="26"/>
  <c r="V56" i="26"/>
  <c r="V23" i="26"/>
  <c r="V26" i="26"/>
  <c r="V24" i="26"/>
  <c r="V22" i="26"/>
  <c r="V25" i="26"/>
  <c r="R56" i="26"/>
  <c r="R24" i="26"/>
  <c r="R22" i="26"/>
  <c r="R25" i="26"/>
  <c r="R23" i="26"/>
  <c r="R26" i="26"/>
  <c r="O56" i="26"/>
  <c r="O25" i="26"/>
  <c r="O24" i="26"/>
  <c r="O23" i="26"/>
  <c r="O26" i="26"/>
  <c r="O22" i="26"/>
  <c r="J56" i="26"/>
  <c r="J24" i="26"/>
  <c r="J22" i="26"/>
  <c r="J23" i="26"/>
  <c r="J25" i="26"/>
  <c r="J26" i="26"/>
  <c r="G16" i="26"/>
  <c r="G25" i="26"/>
  <c r="G24" i="26"/>
  <c r="G23" i="26"/>
  <c r="G26" i="26"/>
  <c r="G22" i="26"/>
  <c r="Y16" i="26"/>
  <c r="Y22" i="26"/>
  <c r="Y26" i="26"/>
  <c r="Y25" i="26"/>
  <c r="Y23" i="26"/>
  <c r="Y24" i="26"/>
  <c r="U16" i="26"/>
  <c r="U23" i="26"/>
  <c r="U26" i="26"/>
  <c r="U22" i="26"/>
  <c r="U24" i="26"/>
  <c r="U25" i="26"/>
  <c r="W16" i="26"/>
  <c r="W25" i="26"/>
  <c r="W23" i="26"/>
  <c r="W26" i="26"/>
  <c r="W22" i="26"/>
  <c r="W24" i="26"/>
  <c r="T16" i="26"/>
  <c r="T26" i="26"/>
  <c r="T25" i="26"/>
  <c r="T24" i="26"/>
  <c r="T22" i="26"/>
  <c r="T23" i="26"/>
  <c r="Q26" i="26"/>
  <c r="Q22" i="26"/>
  <c r="Q23" i="26"/>
  <c r="Q25" i="26"/>
  <c r="Q24" i="26"/>
  <c r="M16" i="26"/>
  <c r="M23" i="26"/>
  <c r="M22" i="26"/>
  <c r="M26" i="26"/>
  <c r="M24" i="26"/>
  <c r="M25" i="26"/>
  <c r="W56" i="26"/>
  <c r="L56" i="26"/>
  <c r="L26" i="26"/>
  <c r="L25" i="26"/>
  <c r="L24" i="26"/>
  <c r="L22" i="26"/>
  <c r="L23" i="26"/>
  <c r="I23" i="26"/>
  <c r="I22" i="26"/>
  <c r="I26" i="26"/>
  <c r="I25" i="26"/>
  <c r="I24" i="26"/>
  <c r="N56" i="26"/>
  <c r="N23" i="26"/>
  <c r="N26" i="26"/>
  <c r="N24" i="26"/>
  <c r="N22" i="26"/>
  <c r="N25" i="26"/>
  <c r="U56" i="26"/>
  <c r="G56" i="26"/>
  <c r="Y56" i="26"/>
  <c r="T56" i="26"/>
  <c r="K16" i="26"/>
  <c r="Q16" i="26"/>
  <c r="V16" i="26"/>
  <c r="L16" i="26"/>
  <c r="R16" i="26"/>
  <c r="I16" i="26"/>
  <c r="O16" i="26"/>
  <c r="N16" i="26"/>
  <c r="I56" i="26"/>
  <c r="S16" i="26"/>
  <c r="J16" i="26"/>
  <c r="X16" i="26"/>
  <c r="DC12" i="30"/>
  <c r="DW12" i="30"/>
  <c r="F16" i="26"/>
  <c r="B61" i="28"/>
  <c r="F56" i="26"/>
  <c r="F56" i="10"/>
  <c r="EP152" i="11"/>
  <c r="EP153" i="11" s="1"/>
  <c r="EP154" i="11" s="1"/>
  <c r="EP155" i="11" s="1"/>
  <c r="EP156" i="11" s="1"/>
  <c r="EP157" i="11" s="1"/>
  <c r="EP158" i="11" s="1"/>
  <c r="EP159" i="11" s="1"/>
  <c r="EP160" i="11" s="1"/>
  <c r="EP161" i="11" s="1"/>
  <c r="EP162" i="11" s="1"/>
  <c r="EP163" i="11" s="1"/>
  <c r="EP164" i="11" s="1"/>
  <c r="EP165" i="11" s="1"/>
  <c r="EP166" i="11" s="1"/>
  <c r="EP167" i="11" s="1"/>
  <c r="EP168" i="11" s="1"/>
  <c r="EP169" i="11" s="1"/>
  <c r="EG151" i="11"/>
  <c r="EH151" i="11" s="1"/>
  <c r="G12" i="21" l="1"/>
  <c r="G56" i="21" s="1"/>
  <c r="BE12" i="31"/>
  <c r="F56" i="21"/>
  <c r="D39" i="28"/>
  <c r="D47" i="28"/>
  <c r="D54" i="28"/>
  <c r="D50" i="28"/>
  <c r="D46" i="28"/>
  <c r="D52" i="28"/>
  <c r="D44" i="28"/>
  <c r="D43" i="28"/>
  <c r="D45" i="28"/>
  <c r="D53" i="28"/>
  <c r="D49" i="28"/>
  <c r="D40" i="28"/>
  <c r="D48" i="28"/>
  <c r="D42" i="28"/>
  <c r="D38" i="28"/>
  <c r="D41" i="28"/>
  <c r="D37" i="28"/>
  <c r="D55" i="28"/>
  <c r="D51" i="28"/>
  <c r="D36" i="28"/>
  <c r="DX12" i="30"/>
  <c r="DX68" i="30"/>
  <c r="DD12" i="30"/>
  <c r="B62" i="28"/>
  <c r="D16" i="26"/>
  <c r="A33" i="21"/>
  <c r="EG152" i="11"/>
  <c r="EQ152" i="11"/>
  <c r="EE152" i="11" s="1"/>
  <c r="EG153" i="11"/>
  <c r="EH152" i="11" l="1"/>
  <c r="BF12" i="31" s="1"/>
  <c r="A44" i="21"/>
  <c r="A51" i="21" s="1"/>
  <c r="A64" i="21" s="1"/>
  <c r="A33" i="26"/>
  <c r="EQ153" i="11"/>
  <c r="EE153" i="11" s="1"/>
  <c r="EH153" i="11" s="1"/>
  <c r="EG154" i="11"/>
  <c r="EG155" i="11"/>
  <c r="I12" i="21" l="1"/>
  <c r="BG12" i="31"/>
  <c r="H12" i="21"/>
  <c r="DY68" i="30"/>
  <c r="DZ12" i="30"/>
  <c r="DZ68" i="30"/>
  <c r="DE12" i="30"/>
  <c r="DY12" i="30"/>
  <c r="DF12" i="30"/>
  <c r="B63" i="28"/>
  <c r="B64" i="28"/>
  <c r="A72" i="21"/>
  <c r="A44" i="26"/>
  <c r="EQ154" i="11"/>
  <c r="EE154" i="11" s="1"/>
  <c r="EH154" i="11" s="1"/>
  <c r="EG156" i="11"/>
  <c r="J12" i="21" l="1"/>
  <c r="J56" i="21" s="1"/>
  <c r="BH12" i="31"/>
  <c r="H56" i="21"/>
  <c r="EA12" i="30"/>
  <c r="EA68" i="30"/>
  <c r="DG12" i="30"/>
  <c r="B65" i="28"/>
  <c r="I56" i="21"/>
  <c r="A51" i="26"/>
  <c r="A64" i="26" s="1"/>
  <c r="EQ155" i="11"/>
  <c r="EE155" i="11" s="1"/>
  <c r="EH155" i="11" s="1"/>
  <c r="BI12" i="31" s="1"/>
  <c r="EG157" i="11"/>
  <c r="K12" i="21" l="1"/>
  <c r="EB12" i="30"/>
  <c r="EB68" i="30"/>
  <c r="DH12" i="30"/>
  <c r="A72" i="26"/>
  <c r="EQ156" i="11"/>
  <c r="EE156" i="11" s="1"/>
  <c r="EH156" i="11" s="1"/>
  <c r="BJ12" i="31" s="1"/>
  <c r="EG158" i="11"/>
  <c r="EG159" i="11"/>
  <c r="L12" i="21" l="1"/>
  <c r="EC12" i="30"/>
  <c r="EC68" i="30"/>
  <c r="DI12" i="30"/>
  <c r="DI1" i="30" s="1"/>
  <c r="B66" i="28"/>
  <c r="K56" i="21"/>
  <c r="B67" i="28"/>
  <c r="EQ157" i="11"/>
  <c r="EE157" i="11" s="1"/>
  <c r="EH157" i="11" s="1"/>
  <c r="EG160" i="11"/>
  <c r="M12" i="21" l="1"/>
  <c r="M56" i="21" s="1"/>
  <c r="BK12" i="31"/>
  <c r="ED12" i="30"/>
  <c r="ED68" i="30"/>
  <c r="DJ12" i="30"/>
  <c r="DJ1" i="30" s="1"/>
  <c r="L56" i="21"/>
  <c r="B68" i="28"/>
  <c r="EQ158" i="11"/>
  <c r="EG161" i="11"/>
  <c r="EQ160" i="11"/>
  <c r="EE160" i="11" s="1"/>
  <c r="EH160" i="11" s="1"/>
  <c r="P12" i="21" l="1"/>
  <c r="P56" i="21" s="1"/>
  <c r="BN12" i="31"/>
  <c r="EG68" i="30"/>
  <c r="DM12" i="30"/>
  <c r="DM1" i="30" s="1"/>
  <c r="EG12" i="30"/>
  <c r="EE158" i="11"/>
  <c r="EH158" i="11" s="1"/>
  <c r="EQ159" i="11"/>
  <c r="EE159" i="11" s="1"/>
  <c r="EH159" i="11" s="1"/>
  <c r="EG162" i="11"/>
  <c r="EQ161" i="11"/>
  <c r="EE161" i="11" s="1"/>
  <c r="EH161" i="11" s="1"/>
  <c r="BL12" i="31" l="1"/>
  <c r="Q12" i="21"/>
  <c r="BO12" i="31"/>
  <c r="O12" i="21"/>
  <c r="O56" i="21" s="1"/>
  <c r="BM12" i="31"/>
  <c r="N12" i="21"/>
  <c r="EF68" i="30"/>
  <c r="EE68" i="30"/>
  <c r="DN12" i="30"/>
  <c r="DN1" i="30" s="1"/>
  <c r="EH68" i="30"/>
  <c r="EH12" i="30"/>
  <c r="DL12" i="30"/>
  <c r="DL1" i="30" s="1"/>
  <c r="EF12" i="30"/>
  <c r="DK12" i="30"/>
  <c r="DK1" i="30" s="1"/>
  <c r="EE12" i="30"/>
  <c r="B71" i="28"/>
  <c r="B69" i="28"/>
  <c r="EG163" i="11"/>
  <c r="EQ162" i="11"/>
  <c r="EE162" i="11" s="1"/>
  <c r="EH162" i="11" s="1"/>
  <c r="R12" i="21" l="1"/>
  <c r="R56" i="21" s="1"/>
  <c r="BP12" i="31"/>
  <c r="N56" i="21"/>
  <c r="EI68" i="30"/>
  <c r="DO12" i="30"/>
  <c r="DO1" i="30" s="1"/>
  <c r="EI12" i="30"/>
  <c r="Q56" i="21"/>
  <c r="B72" i="28"/>
  <c r="B70" i="28"/>
  <c r="B73" i="28"/>
  <c r="EG164" i="11"/>
  <c r="EQ163" i="11"/>
  <c r="EE163" i="11" s="1"/>
  <c r="EH163" i="11" s="1"/>
  <c r="S12" i="21" l="1"/>
  <c r="S56" i="21" s="1"/>
  <c r="BQ12" i="31"/>
  <c r="EJ68" i="30"/>
  <c r="DP12" i="30"/>
  <c r="DP1" i="30" s="1"/>
  <c r="EJ12" i="30"/>
  <c r="B74" i="28"/>
  <c r="EG165" i="11"/>
  <c r="EQ164" i="11"/>
  <c r="EE164" i="11" s="1"/>
  <c r="EH164" i="11" s="1"/>
  <c r="BR12" i="31" s="1"/>
  <c r="T12" i="21" l="1"/>
  <c r="EK12" i="30"/>
  <c r="EK68" i="30"/>
  <c r="DQ12" i="30"/>
  <c r="DQ1" i="30" s="1"/>
  <c r="B75" i="28"/>
  <c r="EG166" i="11"/>
  <c r="EQ165" i="11"/>
  <c r="EE165" i="11" s="1"/>
  <c r="EH165" i="11" s="1"/>
  <c r="U12" i="21" l="1"/>
  <c r="BS12" i="31"/>
  <c r="EL12" i="30"/>
  <c r="EL68" i="30"/>
  <c r="DR12" i="30"/>
  <c r="DR1" i="30" s="1"/>
  <c r="DD1" i="30"/>
  <c r="B76" i="28"/>
  <c r="T56" i="21"/>
  <c r="EG167" i="11"/>
  <c r="EQ166" i="11"/>
  <c r="EE166" i="11" s="1"/>
  <c r="EH166" i="11" s="1"/>
  <c r="BT12" i="31" s="1"/>
  <c r="V12" i="21" l="1"/>
  <c r="EM12" i="30"/>
  <c r="EM68" i="30"/>
  <c r="DS12" i="30"/>
  <c r="DS1" i="30" s="1"/>
  <c r="DE1" i="30"/>
  <c r="U56" i="21"/>
  <c r="B77" i="28"/>
  <c r="EG168" i="11"/>
  <c r="EQ167" i="11"/>
  <c r="EE167" i="11" s="1"/>
  <c r="EH167" i="11" s="1"/>
  <c r="W12" i="21" l="1"/>
  <c r="W56" i="21" s="1"/>
  <c r="BU12" i="31"/>
  <c r="V56" i="21"/>
  <c r="EN12" i="30"/>
  <c r="EN68" i="30"/>
  <c r="DT12" i="30"/>
  <c r="DT1" i="30" s="1"/>
  <c r="DF1" i="30"/>
  <c r="B78" i="28"/>
  <c r="EG169" i="11"/>
  <c r="EQ168" i="11"/>
  <c r="EE168" i="11" s="1"/>
  <c r="EH168" i="11" s="1"/>
  <c r="BV12" i="31" s="1"/>
  <c r="X12" i="21" l="1"/>
  <c r="EO12" i="30"/>
  <c r="EO68" i="30"/>
  <c r="DU12" i="30"/>
  <c r="DU1" i="30" s="1"/>
  <c r="DG1" i="30"/>
  <c r="EQ169" i="11"/>
  <c r="EE169" i="11" s="1"/>
  <c r="EH169" i="11" s="1"/>
  <c r="BW12" i="31" s="1"/>
  <c r="BW16" i="31" s="1"/>
  <c r="BT16" i="31" l="1"/>
  <c r="BV16" i="31"/>
  <c r="BU16" i="31"/>
  <c r="BS16" i="31"/>
  <c r="X16" i="21"/>
  <c r="X22" i="21"/>
  <c r="Y12" i="21"/>
  <c r="W22" i="21"/>
  <c r="V22" i="21"/>
  <c r="W16" i="21"/>
  <c r="V16" i="21"/>
  <c r="EP12" i="30"/>
  <c r="EP68" i="30"/>
  <c r="DV12" i="30"/>
  <c r="DV1" i="30" s="1"/>
  <c r="DH1" i="30"/>
  <c r="X56" i="21"/>
  <c r="B79" i="28"/>
  <c r="B80" i="28"/>
  <c r="BR36" i="31" l="1"/>
  <c r="BD39" i="31"/>
  <c r="BD36" i="31"/>
  <c r="BD38" i="31"/>
  <c r="BD37" i="31"/>
  <c r="BN37" i="31"/>
  <c r="BN36" i="31"/>
  <c r="BN38" i="31"/>
  <c r="BN39" i="31"/>
  <c r="BT36" i="31"/>
  <c r="BR37" i="31"/>
  <c r="BT37" i="31"/>
  <c r="BP36" i="31"/>
  <c r="BR38" i="31"/>
  <c r="BS37" i="31"/>
  <c r="BV38" i="31"/>
  <c r="BU36" i="31"/>
  <c r="BV37" i="31"/>
  <c r="BQ37" i="31"/>
  <c r="BV39" i="31"/>
  <c r="BU39" i="31"/>
  <c r="BT38" i="31"/>
  <c r="BV36" i="31"/>
  <c r="BS39" i="31"/>
  <c r="BR39" i="31"/>
  <c r="BS36" i="31"/>
  <c r="BP38" i="31"/>
  <c r="BP39" i="31"/>
  <c r="BU37" i="31"/>
  <c r="BL39" i="31"/>
  <c r="BE37" i="31"/>
  <c r="BG37" i="31"/>
  <c r="BE39" i="31"/>
  <c r="BG36" i="31"/>
  <c r="BE38" i="31"/>
  <c r="BF37" i="31"/>
  <c r="BE36" i="31"/>
  <c r="BF36" i="31"/>
  <c r="BH39" i="31"/>
  <c r="BG38" i="31"/>
  <c r="BH36" i="31"/>
  <c r="BF39" i="31"/>
  <c r="BG39" i="31"/>
  <c r="BH37" i="31"/>
  <c r="BH38" i="31"/>
  <c r="BI37" i="31"/>
  <c r="BF38" i="31"/>
  <c r="BI38" i="31"/>
  <c r="BJ37" i="31"/>
  <c r="BI39" i="31"/>
  <c r="BK36" i="31"/>
  <c r="BJ39" i="31"/>
  <c r="BK38" i="31"/>
  <c r="BJ38" i="31"/>
  <c r="BI36" i="31"/>
  <c r="BK39" i="31"/>
  <c r="BO36" i="31"/>
  <c r="BM36" i="31"/>
  <c r="BK37" i="31"/>
  <c r="BL36" i="31"/>
  <c r="BO38" i="31"/>
  <c r="BJ36" i="31"/>
  <c r="BM37" i="31"/>
  <c r="BL37" i="31"/>
  <c r="BM38" i="31"/>
  <c r="BL38" i="31"/>
  <c r="BO37" i="31"/>
  <c r="BQ39" i="31"/>
  <c r="BO39" i="31"/>
  <c r="BU38" i="31"/>
  <c r="BP37" i="31"/>
  <c r="BM39" i="31"/>
  <c r="BQ36" i="31"/>
  <c r="BS38" i="31"/>
  <c r="BT39" i="31"/>
  <c r="BQ38" i="31"/>
  <c r="BW38" i="31"/>
  <c r="BW37" i="31"/>
  <c r="BW36" i="31"/>
  <c r="BW39" i="31"/>
  <c r="Y16" i="21"/>
  <c r="Y22" i="21"/>
  <c r="Y56" i="21"/>
  <c r="D80" i="28" s="1"/>
  <c r="D135" i="10" l="1"/>
  <c r="C135" i="10"/>
  <c r="A99" i="11"/>
  <c r="A100" i="11"/>
  <c r="A101" i="11"/>
  <c r="A102" i="11"/>
  <c r="A103" i="11"/>
  <c r="A104" i="11"/>
  <c r="A105" i="11"/>
  <c r="A106" i="11"/>
  <c r="A107" i="11"/>
  <c r="A108" i="11"/>
  <c r="A42" i="14"/>
  <c r="AD42" i="14"/>
  <c r="A43" i="14"/>
  <c r="AD43" i="14"/>
  <c r="A44" i="14"/>
  <c r="AD44" i="14"/>
  <c r="A45" i="14"/>
  <c r="AD45" i="14"/>
  <c r="A46" i="14"/>
  <c r="AD46" i="14"/>
  <c r="A47" i="14"/>
  <c r="AD47" i="14"/>
  <c r="A48" i="14"/>
  <c r="AD48" i="14"/>
  <c r="A49" i="14"/>
  <c r="AD49" i="14"/>
  <c r="A50" i="14"/>
  <c r="AD50" i="14"/>
  <c r="A51" i="14"/>
  <c r="AD51" i="14"/>
  <c r="A52" i="14"/>
  <c r="AD52" i="14"/>
  <c r="A53" i="14"/>
  <c r="AD53" i="14"/>
  <c r="A54" i="14"/>
  <c r="AD54" i="14"/>
  <c r="A55" i="14"/>
  <c r="AD55" i="14"/>
  <c r="A56" i="14"/>
  <c r="AD56" i="14"/>
  <c r="A57" i="14"/>
  <c r="AD57" i="14"/>
  <c r="A58" i="14"/>
  <c r="AD58" i="14"/>
  <c r="A59" i="14"/>
  <c r="AD59" i="14"/>
  <c r="A60" i="14"/>
  <c r="AD60" i="14"/>
  <c r="A61" i="14"/>
  <c r="AD61" i="14"/>
  <c r="A62" i="14"/>
  <c r="AD62" i="14"/>
  <c r="D78" i="10"/>
  <c r="E78" i="10"/>
  <c r="C78" i="10"/>
  <c r="Y7" i="17"/>
  <c r="Y12" i="17" s="1"/>
  <c r="AB7" i="17"/>
  <c r="AB12" i="17" s="1"/>
  <c r="AC7" i="17"/>
  <c r="AC12" i="17" s="1"/>
  <c r="Y47" i="17"/>
  <c r="Z7" i="16"/>
  <c r="AC7" i="16"/>
  <c r="AC21" i="16" s="1"/>
  <c r="AD7" i="16"/>
  <c r="Z7" i="14"/>
  <c r="Z12" i="14" s="1"/>
  <c r="AA7" i="14"/>
  <c r="AA12" i="14" s="1"/>
  <c r="AB7" i="14"/>
  <c r="AB12" i="14" s="1"/>
  <c r="Z9" i="14"/>
  <c r="AA9" i="14"/>
  <c r="AB9" i="14"/>
  <c r="Z64" i="14"/>
  <c r="Z69" i="14" s="1"/>
  <c r="AA64" i="14"/>
  <c r="AA69" i="14" s="1"/>
  <c r="AB64" i="14"/>
  <c r="AB69" i="14" s="1"/>
  <c r="BI7" i="13"/>
  <c r="BI12" i="13" s="1"/>
  <c r="BJ7" i="13"/>
  <c r="BJ12" i="13" s="1"/>
  <c r="BM7" i="13"/>
  <c r="AI7" i="13"/>
  <c r="AI12" i="13" s="1"/>
  <c r="AI1" i="13" s="1"/>
  <c r="AL7" i="13"/>
  <c r="AL12" i="13" s="1"/>
  <c r="AM7" i="13"/>
  <c r="AM12" i="13" s="1"/>
  <c r="AN7" i="13"/>
  <c r="AN12" i="13" s="1"/>
  <c r="BH7" i="12"/>
  <c r="BH12" i="12" s="1"/>
  <c r="BI7" i="12"/>
  <c r="BI12" i="12" s="1"/>
  <c r="BJ7" i="12"/>
  <c r="BJ12" i="12" s="1"/>
  <c r="BK7" i="12"/>
  <c r="BK12" i="12" s="1"/>
  <c r="BL7" i="12"/>
  <c r="BL12" i="12" s="1"/>
  <c r="BM7" i="12"/>
  <c r="BM12" i="12" s="1"/>
  <c r="BN7" i="12"/>
  <c r="BO7" i="12"/>
  <c r="BO12" i="12" s="1"/>
  <c r="BR7" i="12"/>
  <c r="BR12" i="12" s="1"/>
  <c r="BS7" i="12"/>
  <c r="BS12" i="12" s="1"/>
  <c r="BH17" i="12"/>
  <c r="BI17" i="12"/>
  <c r="BJ17" i="12"/>
  <c r="BK17" i="12"/>
  <c r="BL17" i="12"/>
  <c r="BM17" i="12"/>
  <c r="BW17" i="12"/>
  <c r="CQ17" i="12" s="1"/>
  <c r="CR17" i="12" s="1"/>
  <c r="BH18" i="12"/>
  <c r="BI18" i="12"/>
  <c r="BJ18" i="12"/>
  <c r="BK18" i="12"/>
  <c r="BL18" i="12"/>
  <c r="BM18" i="12"/>
  <c r="BW18" i="12"/>
  <c r="CQ18" i="12" s="1"/>
  <c r="CR18" i="12" s="1"/>
  <c r="BH19" i="12"/>
  <c r="BI19" i="12"/>
  <c r="BJ19" i="12"/>
  <c r="BK19" i="12"/>
  <c r="BL19" i="12"/>
  <c r="BM19" i="12"/>
  <c r="BW19" i="12"/>
  <c r="CQ19" i="12" s="1"/>
  <c r="CR19" i="12" s="1"/>
  <c r="BH20" i="12"/>
  <c r="BI20" i="12"/>
  <c r="BJ20" i="12"/>
  <c r="BK20" i="12"/>
  <c r="BL20" i="12"/>
  <c r="BM20" i="12"/>
  <c r="BW20" i="12"/>
  <c r="CQ20" i="12" s="1"/>
  <c r="CR20" i="12" s="1"/>
  <c r="BH21" i="12"/>
  <c r="BI21" i="12"/>
  <c r="BJ21" i="12"/>
  <c r="BK21" i="12"/>
  <c r="BL21" i="12"/>
  <c r="BM21" i="12"/>
  <c r="BW21" i="12"/>
  <c r="CQ21" i="12" s="1"/>
  <c r="CR21" i="12" s="1"/>
  <c r="BH22" i="12"/>
  <c r="BI22" i="12"/>
  <c r="BJ22" i="12"/>
  <c r="BK22" i="12"/>
  <c r="BL22" i="12"/>
  <c r="BM22" i="12"/>
  <c r="BW22" i="12"/>
  <c r="CQ22" i="12" s="1"/>
  <c r="CR22" i="12" s="1"/>
  <c r="BH26" i="12"/>
  <c r="BI26" i="12"/>
  <c r="BJ26" i="12"/>
  <c r="BK26" i="12"/>
  <c r="BL26" i="12"/>
  <c r="BM26" i="12"/>
  <c r="BW26" i="12"/>
  <c r="CR26" i="12" s="1"/>
  <c r="BH27" i="12"/>
  <c r="BI27" i="12"/>
  <c r="BJ27" i="12"/>
  <c r="BK27" i="12"/>
  <c r="BL27" i="12"/>
  <c r="BM27" i="12"/>
  <c r="BW27" i="12"/>
  <c r="CQ27" i="12" s="1"/>
  <c r="CR27" i="12" s="1"/>
  <c r="BH28" i="12"/>
  <c r="BI28" i="12"/>
  <c r="BJ28" i="12"/>
  <c r="BK28" i="12"/>
  <c r="BL28" i="12"/>
  <c r="BM28" i="12"/>
  <c r="BW28" i="12"/>
  <c r="CQ28" i="12" s="1"/>
  <c r="CR28" i="12" s="1"/>
  <c r="BH29" i="12"/>
  <c r="BI29" i="12"/>
  <c r="BJ29" i="12"/>
  <c r="BK29" i="12"/>
  <c r="BL29" i="12"/>
  <c r="BM29" i="12"/>
  <c r="BW29" i="12"/>
  <c r="CQ29" i="12" s="1"/>
  <c r="CR29" i="12" s="1"/>
  <c r="BH30" i="12"/>
  <c r="BI30" i="12"/>
  <c r="BJ30" i="12"/>
  <c r="BK30" i="12"/>
  <c r="BL30" i="12"/>
  <c r="BM30" i="12"/>
  <c r="BW30" i="12"/>
  <c r="CQ30" i="12" s="1"/>
  <c r="CR30" i="12" s="1"/>
  <c r="BH31" i="12"/>
  <c r="BI31" i="12"/>
  <c r="BJ31" i="12"/>
  <c r="BK31" i="12"/>
  <c r="BL31" i="12"/>
  <c r="BM31" i="12"/>
  <c r="BW31" i="12"/>
  <c r="CQ31" i="12" s="1"/>
  <c r="CR31" i="12" s="1"/>
  <c r="AN7" i="12"/>
  <c r="AQ7" i="12"/>
  <c r="AQ12" i="12" s="1"/>
  <c r="AR7" i="12"/>
  <c r="AR12" i="12" s="1"/>
  <c r="CD7" i="11"/>
  <c r="CD12" i="11" s="1"/>
  <c r="CE7" i="11"/>
  <c r="CE12" i="11" s="1"/>
  <c r="CF7" i="11"/>
  <c r="CF12" i="11" s="1"/>
  <c r="CG7" i="11"/>
  <c r="CG12" i="11" s="1"/>
  <c r="BE7" i="11"/>
  <c r="BE12" i="11" s="1"/>
  <c r="BH7" i="11"/>
  <c r="BH12" i="11" s="1"/>
  <c r="BI7" i="11"/>
  <c r="BI12" i="11" s="1"/>
  <c r="E103" i="10"/>
  <c r="C113" i="10"/>
  <c r="C115" i="10" s="1"/>
  <c r="C52" i="17"/>
  <c r="AD7" i="17"/>
  <c r="AD12" i="17" s="1"/>
  <c r="X7" i="17"/>
  <c r="X12" i="17" s="1"/>
  <c r="W7" i="17"/>
  <c r="W12" i="17" s="1"/>
  <c r="V7" i="17"/>
  <c r="V12" i="17" s="1"/>
  <c r="U7" i="17"/>
  <c r="U12" i="17" s="1"/>
  <c r="T7" i="17"/>
  <c r="T12" i="17" s="1"/>
  <c r="S7" i="17"/>
  <c r="S12" i="17" s="1"/>
  <c r="R7" i="17"/>
  <c r="R12" i="17" s="1"/>
  <c r="Q7" i="17"/>
  <c r="Q12" i="17" s="1"/>
  <c r="P7" i="17"/>
  <c r="P12" i="17" s="1"/>
  <c r="O7" i="17"/>
  <c r="O12" i="17" s="1"/>
  <c r="N7" i="17"/>
  <c r="N12" i="17" s="1"/>
  <c r="M7" i="17"/>
  <c r="M12" i="17" s="1"/>
  <c r="L7" i="17"/>
  <c r="L12" i="17" s="1"/>
  <c r="K7" i="17"/>
  <c r="K12" i="17" s="1"/>
  <c r="J7" i="17"/>
  <c r="J12" i="17" s="1"/>
  <c r="I7" i="17"/>
  <c r="I12" i="17" s="1"/>
  <c r="H7" i="17"/>
  <c r="H12" i="17" s="1"/>
  <c r="G7" i="17"/>
  <c r="G12" i="17" s="1"/>
  <c r="F7" i="17"/>
  <c r="A22" i="18"/>
  <c r="A2" i="17"/>
  <c r="A1" i="17"/>
  <c r="H7" i="16"/>
  <c r="H12" i="16" s="1"/>
  <c r="I7" i="16"/>
  <c r="I12" i="16" s="1"/>
  <c r="J7" i="16"/>
  <c r="J12" i="16" s="1"/>
  <c r="K7" i="16"/>
  <c r="K12" i="16" s="1"/>
  <c r="L7" i="16"/>
  <c r="L12" i="16" s="1"/>
  <c r="M7" i="16"/>
  <c r="M12" i="16" s="1"/>
  <c r="N7" i="16"/>
  <c r="N12" i="16" s="1"/>
  <c r="O7" i="16"/>
  <c r="O12" i="16" s="1"/>
  <c r="P7" i="16"/>
  <c r="P12" i="16" s="1"/>
  <c r="Q7" i="16"/>
  <c r="Q12" i="16" s="1"/>
  <c r="R7" i="16"/>
  <c r="R12" i="16" s="1"/>
  <c r="S7" i="16"/>
  <c r="S12" i="16" s="1"/>
  <c r="T7" i="16"/>
  <c r="T12" i="16" s="1"/>
  <c r="U7" i="16"/>
  <c r="U12" i="16" s="1"/>
  <c r="V7" i="16"/>
  <c r="V12" i="16" s="1"/>
  <c r="W7" i="16"/>
  <c r="X7" i="16"/>
  <c r="X12" i="16" s="1"/>
  <c r="Y7" i="16"/>
  <c r="Y12" i="16" s="1"/>
  <c r="AE7" i="16"/>
  <c r="AE12" i="16" s="1"/>
  <c r="G7" i="16"/>
  <c r="AF13" i="16"/>
  <c r="A2" i="16"/>
  <c r="A1" i="16"/>
  <c r="A24" i="14"/>
  <c r="AD24" i="14"/>
  <c r="A25" i="14"/>
  <c r="AD25" i="14"/>
  <c r="A26" i="14"/>
  <c r="AD26" i="14"/>
  <c r="A27" i="14"/>
  <c r="AD27" i="14"/>
  <c r="A28" i="14"/>
  <c r="AD28" i="14"/>
  <c r="A29" i="14"/>
  <c r="AD29" i="14"/>
  <c r="A30" i="14"/>
  <c r="AD30" i="14"/>
  <c r="A31" i="14"/>
  <c r="AD31" i="14"/>
  <c r="A32" i="14"/>
  <c r="AD32" i="14"/>
  <c r="A33" i="14"/>
  <c r="AD33" i="14"/>
  <c r="A34" i="14"/>
  <c r="AD34" i="14"/>
  <c r="A35" i="14"/>
  <c r="AD35" i="14"/>
  <c r="A36" i="14"/>
  <c r="AD36" i="14"/>
  <c r="A37" i="14"/>
  <c r="AD37" i="14"/>
  <c r="A38" i="14"/>
  <c r="AD38" i="14"/>
  <c r="A39" i="14"/>
  <c r="AD39" i="14"/>
  <c r="A40" i="14"/>
  <c r="AD40" i="14"/>
  <c r="A41" i="14"/>
  <c r="AD41" i="14"/>
  <c r="E7" i="14"/>
  <c r="E12" i="14" s="1"/>
  <c r="E1" i="14" s="1"/>
  <c r="F7" i="14"/>
  <c r="F12" i="14" s="1"/>
  <c r="F1" i="14" s="1"/>
  <c r="G7" i="14"/>
  <c r="G12" i="14" s="1"/>
  <c r="G1" i="14" s="1"/>
  <c r="H7" i="14"/>
  <c r="H12" i="14" s="1"/>
  <c r="H1" i="14" s="1"/>
  <c r="I7" i="14"/>
  <c r="I12" i="14" s="1"/>
  <c r="I1" i="14" s="1"/>
  <c r="J7" i="14"/>
  <c r="J12" i="14" s="1"/>
  <c r="J1" i="14" s="1"/>
  <c r="K7" i="14"/>
  <c r="K12" i="14" s="1"/>
  <c r="K1" i="14" s="1"/>
  <c r="L7" i="14"/>
  <c r="L12" i="14" s="1"/>
  <c r="L1" i="14" s="1"/>
  <c r="M7" i="14"/>
  <c r="M12" i="14" s="1"/>
  <c r="M1" i="14" s="1"/>
  <c r="N7" i="14"/>
  <c r="N12" i="14" s="1"/>
  <c r="N1" i="14" s="1"/>
  <c r="O7" i="14"/>
  <c r="O12" i="14" s="1"/>
  <c r="O1" i="14" s="1"/>
  <c r="P7" i="14"/>
  <c r="P12" i="14" s="1"/>
  <c r="P1" i="14" s="1"/>
  <c r="Q7" i="14"/>
  <c r="Q12" i="14" s="1"/>
  <c r="Q1" i="14" s="1"/>
  <c r="R7" i="14"/>
  <c r="R12" i="14" s="1"/>
  <c r="R1" i="14" s="1"/>
  <c r="S7" i="14"/>
  <c r="S12" i="14" s="1"/>
  <c r="S1" i="14" s="1"/>
  <c r="T7" i="14"/>
  <c r="T12" i="14" s="1"/>
  <c r="T1" i="14" s="1"/>
  <c r="U7" i="14"/>
  <c r="U12" i="14" s="1"/>
  <c r="U1" i="14" s="1"/>
  <c r="V7" i="14"/>
  <c r="V12" i="14" s="1"/>
  <c r="V1" i="14" s="1"/>
  <c r="W7" i="14"/>
  <c r="W12" i="14" s="1"/>
  <c r="W1" i="14" s="1"/>
  <c r="AC7" i="14"/>
  <c r="AC12" i="14" s="1"/>
  <c r="D12" i="14"/>
  <c r="D1" i="14" s="1"/>
  <c r="A23" i="14"/>
  <c r="A22" i="14"/>
  <c r="A21" i="14"/>
  <c r="A20" i="14"/>
  <c r="A19" i="14"/>
  <c r="A18" i="14"/>
  <c r="A17" i="14"/>
  <c r="U9" i="14"/>
  <c r="E9" i="14"/>
  <c r="A16" i="14"/>
  <c r="Q9" i="14"/>
  <c r="P9" i="14"/>
  <c r="A15" i="14"/>
  <c r="M9" i="14"/>
  <c r="L9" i="14"/>
  <c r="K9" i="14"/>
  <c r="A14" i="14"/>
  <c r="W9" i="14"/>
  <c r="V64" i="14"/>
  <c r="V69" i="14" s="1"/>
  <c r="S9" i="14"/>
  <c r="R64" i="14"/>
  <c r="R69" i="14" s="1"/>
  <c r="N64" i="14"/>
  <c r="N69" i="14" s="1"/>
  <c r="J64" i="14"/>
  <c r="J69" i="14" s="1"/>
  <c r="H9" i="14"/>
  <c r="G9" i="14"/>
  <c r="F64" i="14"/>
  <c r="F69" i="14" s="1"/>
  <c r="A13" i="14"/>
  <c r="T9" i="14"/>
  <c r="O9" i="14"/>
  <c r="I9" i="14"/>
  <c r="D9" i="14"/>
  <c r="A2" i="14"/>
  <c r="A1" i="14"/>
  <c r="AT36" i="13"/>
  <c r="BA47" i="13"/>
  <c r="BA55" i="13"/>
  <c r="BG57" i="13"/>
  <c r="A32" i="13"/>
  <c r="O32" i="13"/>
  <c r="A33" i="13"/>
  <c r="O33" i="13"/>
  <c r="A34" i="13"/>
  <c r="O34" i="13"/>
  <c r="A35" i="13"/>
  <c r="O35" i="13"/>
  <c r="A36" i="13"/>
  <c r="O36" i="13"/>
  <c r="A37" i="13"/>
  <c r="O37" i="13"/>
  <c r="A38" i="13"/>
  <c r="O38" i="13"/>
  <c r="A39" i="13"/>
  <c r="O39" i="13"/>
  <c r="A40" i="13"/>
  <c r="O40" i="13"/>
  <c r="A41" i="13"/>
  <c r="O41" i="13"/>
  <c r="A42" i="13"/>
  <c r="O42" i="13"/>
  <c r="A43" i="13"/>
  <c r="O43" i="13"/>
  <c r="A44" i="13"/>
  <c r="O44" i="13"/>
  <c r="A45" i="13"/>
  <c r="O45" i="13"/>
  <c r="A46" i="13"/>
  <c r="O46" i="13"/>
  <c r="A47" i="13"/>
  <c r="O47" i="13"/>
  <c r="A48" i="13"/>
  <c r="O48" i="13"/>
  <c r="A49" i="13"/>
  <c r="O49" i="13"/>
  <c r="A50" i="13"/>
  <c r="O50" i="13"/>
  <c r="A51" i="13"/>
  <c r="O51" i="13"/>
  <c r="A52" i="13"/>
  <c r="O52" i="13"/>
  <c r="A53" i="13"/>
  <c r="O53" i="13"/>
  <c r="A54" i="13"/>
  <c r="O54" i="13"/>
  <c r="A55" i="13"/>
  <c r="O55" i="13"/>
  <c r="A56" i="13"/>
  <c r="O56" i="13"/>
  <c r="A57" i="13"/>
  <c r="O57" i="13"/>
  <c r="A58" i="13"/>
  <c r="O58" i="13"/>
  <c r="A59" i="13"/>
  <c r="O59" i="13"/>
  <c r="A60" i="13"/>
  <c r="O60" i="13"/>
  <c r="A61" i="13"/>
  <c r="O61" i="13"/>
  <c r="A62" i="13"/>
  <c r="O62" i="13"/>
  <c r="N64" i="13"/>
  <c r="M64" i="13"/>
  <c r="L64" i="13"/>
  <c r="K64" i="13"/>
  <c r="J64" i="13"/>
  <c r="I64" i="13"/>
  <c r="H64" i="13"/>
  <c r="G64" i="13"/>
  <c r="F64" i="13"/>
  <c r="E64" i="13"/>
  <c r="D64" i="13"/>
  <c r="O31" i="13"/>
  <c r="A31" i="13"/>
  <c r="O30" i="13"/>
  <c r="A30" i="13"/>
  <c r="O29" i="13"/>
  <c r="A29" i="13"/>
  <c r="O28" i="13"/>
  <c r="A28" i="13"/>
  <c r="O27" i="13"/>
  <c r="A27" i="13"/>
  <c r="O26" i="13"/>
  <c r="A26" i="13"/>
  <c r="O25" i="13"/>
  <c r="A25" i="13"/>
  <c r="O24" i="13"/>
  <c r="A24" i="13"/>
  <c r="O23" i="13"/>
  <c r="A23" i="13"/>
  <c r="O22" i="13"/>
  <c r="A22" i="13"/>
  <c r="O21" i="13"/>
  <c r="A21" i="13"/>
  <c r="O20" i="13"/>
  <c r="A20" i="13"/>
  <c r="O19" i="13"/>
  <c r="A19" i="13"/>
  <c r="O18" i="13"/>
  <c r="A18" i="13"/>
  <c r="O17" i="13"/>
  <c r="A17" i="13"/>
  <c r="O16" i="13"/>
  <c r="A16" i="13"/>
  <c r="O15" i="13"/>
  <c r="A15" i="13"/>
  <c r="O14" i="13"/>
  <c r="A14" i="13"/>
  <c r="O13" i="13"/>
  <c r="A13" i="13"/>
  <c r="N9" i="13"/>
  <c r="M9" i="13"/>
  <c r="L9" i="13"/>
  <c r="K9" i="13"/>
  <c r="J9" i="13"/>
  <c r="I9" i="13"/>
  <c r="H9" i="13"/>
  <c r="G9" i="13"/>
  <c r="F9" i="13"/>
  <c r="E9" i="13"/>
  <c r="D9" i="13"/>
  <c r="BO7" i="13"/>
  <c r="BO12" i="13" s="1"/>
  <c r="BN7" i="13"/>
  <c r="BH7" i="13"/>
  <c r="BH12" i="13" s="1"/>
  <c r="BG7" i="13"/>
  <c r="BG12" i="13" s="1"/>
  <c r="BF7" i="13"/>
  <c r="BF12" i="13" s="1"/>
  <c r="BE7" i="13"/>
  <c r="BE12" i="13" s="1"/>
  <c r="BD7" i="13"/>
  <c r="BD12" i="13" s="1"/>
  <c r="BC7" i="13"/>
  <c r="BC12" i="13" s="1"/>
  <c r="BB7" i="13"/>
  <c r="BB12" i="13" s="1"/>
  <c r="BA7" i="13"/>
  <c r="BA12" i="13" s="1"/>
  <c r="AZ7" i="13"/>
  <c r="AZ12" i="13" s="1"/>
  <c r="AY7" i="13"/>
  <c r="AY12" i="13" s="1"/>
  <c r="AX7" i="13"/>
  <c r="AX12" i="13" s="1"/>
  <c r="AW7" i="13"/>
  <c r="AW12" i="13" s="1"/>
  <c r="AV7" i="13"/>
  <c r="AV12" i="13" s="1"/>
  <c r="AU7" i="13"/>
  <c r="AU12" i="13" s="1"/>
  <c r="AT7" i="13"/>
  <c r="AT12" i="13" s="1"/>
  <c r="AS7" i="13"/>
  <c r="AS12" i="13" s="1"/>
  <c r="AR7" i="13"/>
  <c r="AR12" i="13" s="1"/>
  <c r="AQ7" i="13"/>
  <c r="AQ12" i="13" s="1"/>
  <c r="AP7" i="13"/>
  <c r="AP12" i="13" s="1"/>
  <c r="AO7" i="13"/>
  <c r="AO12" i="13" s="1"/>
  <c r="AH7" i="13"/>
  <c r="AH12" i="13" s="1"/>
  <c r="AH1" i="13" s="1"/>
  <c r="AG7" i="13"/>
  <c r="AG12" i="13" s="1"/>
  <c r="AG1" i="13" s="1"/>
  <c r="AF7" i="13"/>
  <c r="AF12" i="13" s="1"/>
  <c r="AF1" i="13" s="1"/>
  <c r="AE7" i="13"/>
  <c r="AE12" i="13" s="1"/>
  <c r="AE1" i="13" s="1"/>
  <c r="AD7" i="13"/>
  <c r="AD12" i="13" s="1"/>
  <c r="AD1" i="13" s="1"/>
  <c r="AC7" i="13"/>
  <c r="AC12" i="13" s="1"/>
  <c r="AC1" i="13" s="1"/>
  <c r="AB7" i="13"/>
  <c r="AB12" i="13" s="1"/>
  <c r="AB1" i="13" s="1"/>
  <c r="AA7" i="13"/>
  <c r="AA12" i="13" s="1"/>
  <c r="AA1" i="13" s="1"/>
  <c r="Z7" i="13"/>
  <c r="Z12" i="13" s="1"/>
  <c r="Z1" i="13" s="1"/>
  <c r="Y7" i="13"/>
  <c r="Y12" i="13" s="1"/>
  <c r="Y1" i="13" s="1"/>
  <c r="X7" i="13"/>
  <c r="X12" i="13" s="1"/>
  <c r="X1" i="13" s="1"/>
  <c r="W7" i="13"/>
  <c r="W12" i="13" s="1"/>
  <c r="W1" i="13" s="1"/>
  <c r="V7" i="13"/>
  <c r="V12" i="13" s="1"/>
  <c r="V1" i="13" s="1"/>
  <c r="U7" i="13"/>
  <c r="U12" i="13" s="1"/>
  <c r="U1" i="13" s="1"/>
  <c r="T7" i="13"/>
  <c r="T12" i="13" s="1"/>
  <c r="T1" i="13" s="1"/>
  <c r="S7" i="13"/>
  <c r="S12" i="13" s="1"/>
  <c r="S1" i="13" s="1"/>
  <c r="R7" i="13"/>
  <c r="R12" i="13" s="1"/>
  <c r="R1" i="13" s="1"/>
  <c r="P12" i="13"/>
  <c r="P1" i="13" s="1"/>
  <c r="A2" i="13"/>
  <c r="A1" i="13"/>
  <c r="Z12" i="16" l="1"/>
  <c r="Z1" i="16" s="1"/>
  <c r="Z28" i="16"/>
  <c r="BM12" i="13"/>
  <c r="BM68" i="13"/>
  <c r="BN12" i="13"/>
  <c r="BN68" i="13"/>
  <c r="BK13" i="13"/>
  <c r="BL13" i="13"/>
  <c r="AQ25" i="13"/>
  <c r="BJ25" i="13"/>
  <c r="BK25" i="13"/>
  <c r="BL25" i="13"/>
  <c r="AP58" i="13"/>
  <c r="BK58" i="13"/>
  <c r="BL58" i="13"/>
  <c r="BJ58" i="13"/>
  <c r="AV50" i="13"/>
  <c r="BK50" i="13"/>
  <c r="BJ50" i="13"/>
  <c r="BL50" i="13"/>
  <c r="AO42" i="13"/>
  <c r="BK42" i="13"/>
  <c r="BL42" i="13"/>
  <c r="BJ42" i="13"/>
  <c r="AO38" i="13"/>
  <c r="BJ38" i="13"/>
  <c r="BK38" i="13"/>
  <c r="BL38" i="13"/>
  <c r="BJ14" i="13"/>
  <c r="BK14" i="13"/>
  <c r="BL14" i="13"/>
  <c r="AO22" i="13"/>
  <c r="BJ22" i="13"/>
  <c r="BK22" i="13"/>
  <c r="BL22" i="13"/>
  <c r="AO53" i="13"/>
  <c r="BL53" i="13"/>
  <c r="BK53" i="13"/>
  <c r="BJ53" i="13"/>
  <c r="AO45" i="13"/>
  <c r="BL45" i="13"/>
  <c r="BJ45" i="13"/>
  <c r="BK45" i="13"/>
  <c r="AY33" i="13"/>
  <c r="BJ33" i="13"/>
  <c r="BK33" i="13"/>
  <c r="BL33" i="13"/>
  <c r="BJ15" i="13"/>
  <c r="BK15" i="13"/>
  <c r="BL15" i="13"/>
  <c r="BJ19" i="13"/>
  <c r="BK19" i="13"/>
  <c r="BL19" i="13"/>
  <c r="AS23" i="13"/>
  <c r="BJ23" i="13"/>
  <c r="BL23" i="13"/>
  <c r="BK23" i="13"/>
  <c r="BA27" i="13"/>
  <c r="BJ27" i="13"/>
  <c r="BK27" i="13"/>
  <c r="BL27" i="13"/>
  <c r="BA31" i="13"/>
  <c r="BL31" i="13"/>
  <c r="BJ31" i="13"/>
  <c r="BK31" i="13"/>
  <c r="AT60" i="13"/>
  <c r="BJ60" i="13"/>
  <c r="BK60" i="13"/>
  <c r="BL60" i="13"/>
  <c r="AT56" i="13"/>
  <c r="BK56" i="13"/>
  <c r="BJ56" i="13"/>
  <c r="BL56" i="13"/>
  <c r="BF52" i="13"/>
  <c r="BJ52" i="13"/>
  <c r="BK52" i="13"/>
  <c r="BL52" i="13"/>
  <c r="AX48" i="13"/>
  <c r="BK48" i="13"/>
  <c r="BL48" i="13"/>
  <c r="BJ48" i="13"/>
  <c r="AO44" i="13"/>
  <c r="BJ44" i="13"/>
  <c r="BK44" i="13"/>
  <c r="BL44" i="13"/>
  <c r="AO40" i="13"/>
  <c r="BK40" i="13"/>
  <c r="BL40" i="13"/>
  <c r="BJ40" i="13"/>
  <c r="AO36" i="13"/>
  <c r="BJ36" i="13"/>
  <c r="BK36" i="13"/>
  <c r="BL36" i="13"/>
  <c r="AO32" i="13"/>
  <c r="BK32" i="13"/>
  <c r="BL32" i="13"/>
  <c r="BJ32" i="13"/>
  <c r="BJ17" i="13"/>
  <c r="BK17" i="13"/>
  <c r="BL17" i="13"/>
  <c r="AQ29" i="13"/>
  <c r="BL29" i="13"/>
  <c r="BK29" i="13"/>
  <c r="BJ29" i="13"/>
  <c r="AR62" i="13"/>
  <c r="BJ62" i="13"/>
  <c r="BK62" i="13"/>
  <c r="BL62" i="13"/>
  <c r="AZ54" i="13"/>
  <c r="BJ54" i="13"/>
  <c r="BK54" i="13"/>
  <c r="BL54" i="13"/>
  <c r="AO34" i="13"/>
  <c r="BK34" i="13"/>
  <c r="BL34" i="13"/>
  <c r="BJ34" i="13"/>
  <c r="AO26" i="13"/>
  <c r="BK26" i="13"/>
  <c r="BL26" i="13"/>
  <c r="BJ26" i="13"/>
  <c r="AO61" i="13"/>
  <c r="BL61" i="13"/>
  <c r="BJ61" i="13"/>
  <c r="BK61" i="13"/>
  <c r="BC37" i="13"/>
  <c r="BL37" i="13"/>
  <c r="BJ37" i="13"/>
  <c r="BK37" i="13"/>
  <c r="BL21" i="13"/>
  <c r="BJ21" i="13"/>
  <c r="BK21" i="13"/>
  <c r="AZ46" i="13"/>
  <c r="BJ46" i="13"/>
  <c r="BK46" i="13"/>
  <c r="BL46" i="13"/>
  <c r="BL18" i="13"/>
  <c r="BK18" i="13"/>
  <c r="BJ18" i="13"/>
  <c r="AO30" i="13"/>
  <c r="BJ30" i="13"/>
  <c r="BK30" i="13"/>
  <c r="BL30" i="13"/>
  <c r="AO57" i="13"/>
  <c r="BJ57" i="13"/>
  <c r="BK57" i="13"/>
  <c r="BL57" i="13"/>
  <c r="AO49" i="13"/>
  <c r="BJ49" i="13"/>
  <c r="BK49" i="13"/>
  <c r="BL49" i="13"/>
  <c r="AO41" i="13"/>
  <c r="BJ41" i="13"/>
  <c r="BK41" i="13"/>
  <c r="BL41" i="13"/>
  <c r="AZ34" i="13"/>
  <c r="BK16" i="13"/>
  <c r="BL16" i="13"/>
  <c r="BJ16" i="13"/>
  <c r="BJ20" i="13"/>
  <c r="BK20" i="13"/>
  <c r="BL20" i="13"/>
  <c r="AO24" i="13"/>
  <c r="BK24" i="13"/>
  <c r="BL24" i="13"/>
  <c r="BJ24" i="13"/>
  <c r="AO28" i="13"/>
  <c r="BJ28" i="13"/>
  <c r="BK28" i="13"/>
  <c r="BL28" i="13"/>
  <c r="AO59" i="13"/>
  <c r="BJ59" i="13"/>
  <c r="BK59" i="13"/>
  <c r="BL59" i="13"/>
  <c r="AO55" i="13"/>
  <c r="BL55" i="13"/>
  <c r="BJ55" i="13"/>
  <c r="BK55" i="13"/>
  <c r="AO51" i="13"/>
  <c r="BJ51" i="13"/>
  <c r="BK51" i="13"/>
  <c r="BL51" i="13"/>
  <c r="AO47" i="13"/>
  <c r="BL47" i="13"/>
  <c r="BJ47" i="13"/>
  <c r="BK47" i="13"/>
  <c r="AO43" i="13"/>
  <c r="BJ43" i="13"/>
  <c r="BK43" i="13"/>
  <c r="BL43" i="13"/>
  <c r="AO39" i="13"/>
  <c r="BL39" i="13"/>
  <c r="BJ39" i="13"/>
  <c r="BK39" i="13"/>
  <c r="AS35" i="13"/>
  <c r="BJ35" i="13"/>
  <c r="BK35" i="13"/>
  <c r="BL35" i="13"/>
  <c r="AP40" i="13"/>
  <c r="AR30" i="13"/>
  <c r="AT48" i="13"/>
  <c r="AX28" i="13"/>
  <c r="BE43" i="13"/>
  <c r="AX20" i="13"/>
  <c r="AT40" i="13"/>
  <c r="AR26" i="13"/>
  <c r="BA39" i="13"/>
  <c r="AP34" i="13"/>
  <c r="BC57" i="13"/>
  <c r="BG53" i="13"/>
  <c r="BN47" i="13"/>
  <c r="AW43" i="13"/>
  <c r="BN39" i="13"/>
  <c r="BH34" i="13"/>
  <c r="BF28" i="13"/>
  <c r="AY25" i="13"/>
  <c r="AP30" i="13"/>
  <c r="AY57" i="13"/>
  <c r="AY53" i="13"/>
  <c r="BE47" i="13"/>
  <c r="BH42" i="13"/>
  <c r="BE39" i="13"/>
  <c r="BD34" i="13"/>
  <c r="BB28" i="13"/>
  <c r="BF24" i="13"/>
  <c r="AP22" i="13"/>
  <c r="AQ57" i="13"/>
  <c r="AQ53" i="13"/>
  <c r="AW47" i="13"/>
  <c r="AQ41" i="13"/>
  <c r="AW39" i="13"/>
  <c r="AT32" i="13"/>
  <c r="AT28" i="13"/>
  <c r="AT20" i="13"/>
  <c r="BA59" i="13"/>
  <c r="BB56" i="13"/>
  <c r="AY49" i="13"/>
  <c r="AS47" i="13"/>
  <c r="BF40" i="13"/>
  <c r="AS39" i="13"/>
  <c r="AW31" i="13"/>
  <c r="BN27" i="13"/>
  <c r="AP26" i="13"/>
  <c r="AU57" i="13"/>
  <c r="AU53" i="13"/>
  <c r="AW59" i="13"/>
  <c r="BN55" i="13"/>
  <c r="AU49" i="13"/>
  <c r="AX44" i="13"/>
  <c r="BB40" i="13"/>
  <c r="BF36" i="13"/>
  <c r="BH30" i="13"/>
  <c r="AZ26" i="13"/>
  <c r="AU41" i="13"/>
  <c r="AP42" i="13"/>
  <c r="AV58" i="13"/>
  <c r="BE55" i="13"/>
  <c r="AQ49" i="13"/>
  <c r="AT44" i="13"/>
  <c r="AX40" i="13"/>
  <c r="BB36" i="13"/>
  <c r="AZ30" i="13"/>
  <c r="AV26" i="13"/>
  <c r="AD21" i="16"/>
  <c r="AD12" i="16"/>
  <c r="AC12" i="16"/>
  <c r="W21" i="16"/>
  <c r="W12" i="16"/>
  <c r="W1" i="16" s="1"/>
  <c r="G21" i="16"/>
  <c r="G12" i="16"/>
  <c r="G1" i="16" s="1"/>
  <c r="AN12" i="12"/>
  <c r="AN1" i="12" s="1"/>
  <c r="Q12" i="13"/>
  <c r="Q1" i="13" s="1"/>
  <c r="AR54" i="13"/>
  <c r="BM26" i="13"/>
  <c r="BR26" i="13" s="1"/>
  <c r="CL26" i="13" s="1"/>
  <c r="CM26" i="13" s="1"/>
  <c r="BI24" i="13"/>
  <c r="AP38" i="13"/>
  <c r="AS59" i="13"/>
  <c r="BC53" i="13"/>
  <c r="BN43" i="13"/>
  <c r="AX36" i="13"/>
  <c r="BD30" i="13"/>
  <c r="BM22" i="13"/>
  <c r="BR22" i="13" s="1"/>
  <c r="CL22" i="13" s="1"/>
  <c r="CM22" i="13" s="1"/>
  <c r="BI20" i="13"/>
  <c r="BA43" i="13"/>
  <c r="BA35" i="13"/>
  <c r="AV30" i="13"/>
  <c r="BB24" i="13"/>
  <c r="AX24" i="13"/>
  <c r="BI44" i="13"/>
  <c r="AX52" i="13"/>
  <c r="AT24" i="13"/>
  <c r="BM42" i="13"/>
  <c r="BR42" i="13" s="1"/>
  <c r="CL42" i="13" s="1"/>
  <c r="CM42" i="13" s="1"/>
  <c r="AZ62" i="13"/>
  <c r="BN51" i="13"/>
  <c r="BE23" i="13"/>
  <c r="BD22" i="13"/>
  <c r="BI40" i="13"/>
  <c r="AS43" i="13"/>
  <c r="BG33" i="13"/>
  <c r="AZ22" i="13"/>
  <c r="BM38" i="13"/>
  <c r="BR38" i="13" s="1"/>
  <c r="CL38" i="13" s="1"/>
  <c r="CM38" i="13" s="1"/>
  <c r="BC45" i="13"/>
  <c r="AY45" i="13"/>
  <c r="AR42" i="13"/>
  <c r="BD38" i="13"/>
  <c r="AQ33" i="13"/>
  <c r="AV22" i="13"/>
  <c r="BI36" i="13"/>
  <c r="AW51" i="13"/>
  <c r="BH38" i="13"/>
  <c r="AU61" i="13"/>
  <c r="AQ61" i="13"/>
  <c r="BD50" i="13"/>
  <c r="AU45" i="13"/>
  <c r="BG41" i="13"/>
  <c r="AZ38" i="13"/>
  <c r="BF32" i="13"/>
  <c r="AS27" i="13"/>
  <c r="AR22" i="13"/>
  <c r="BM34" i="13"/>
  <c r="BR34" i="13" s="1"/>
  <c r="CL34" i="13" s="1"/>
  <c r="CM34" i="13" s="1"/>
  <c r="BG61" i="13"/>
  <c r="BE51" i="13"/>
  <c r="BD42" i="13"/>
  <c r="AV34" i="13"/>
  <c r="BH22" i="13"/>
  <c r="BC61" i="13"/>
  <c r="BA51" i="13"/>
  <c r="BG45" i="13"/>
  <c r="AZ42" i="13"/>
  <c r="AR34" i="13"/>
  <c r="AV42" i="13"/>
  <c r="AS51" i="13"/>
  <c r="BF60" i="13"/>
  <c r="AW55" i="13"/>
  <c r="BG49" i="13"/>
  <c r="AQ45" i="13"/>
  <c r="BC41" i="13"/>
  <c r="AV38" i="13"/>
  <c r="BB32" i="13"/>
  <c r="BH26" i="13"/>
  <c r="BF20" i="13"/>
  <c r="BI32" i="13"/>
  <c r="AY61" i="13"/>
  <c r="AP50" i="13"/>
  <c r="BN59" i="13"/>
  <c r="AS55" i="13"/>
  <c r="BC49" i="13"/>
  <c r="BF44" i="13"/>
  <c r="AY41" i="13"/>
  <c r="AR38" i="13"/>
  <c r="AX32" i="13"/>
  <c r="BD26" i="13"/>
  <c r="BB20" i="13"/>
  <c r="BM30" i="13"/>
  <c r="BR30" i="13" s="1"/>
  <c r="CL30" i="13" s="1"/>
  <c r="CM30" i="13" s="1"/>
  <c r="BC29" i="13"/>
  <c r="AP44" i="13"/>
  <c r="BE59" i="13"/>
  <c r="BH54" i="13"/>
  <c r="BB44" i="13"/>
  <c r="AU37" i="13"/>
  <c r="I14" i="11"/>
  <c r="I18" i="11"/>
  <c r="M18" i="11" s="1"/>
  <c r="N18" i="11" s="1"/>
  <c r="I22" i="11"/>
  <c r="M22" i="11" s="1"/>
  <c r="N22" i="11" s="1"/>
  <c r="I26" i="11"/>
  <c r="M26" i="11" s="1"/>
  <c r="I30" i="11"/>
  <c r="M30" i="11" s="1"/>
  <c r="I34" i="11"/>
  <c r="M34" i="11" s="1"/>
  <c r="N34" i="11" s="1"/>
  <c r="I38" i="11"/>
  <c r="M38" i="11" s="1"/>
  <c r="N38" i="11" s="1"/>
  <c r="I42" i="11"/>
  <c r="M42" i="11" s="1"/>
  <c r="N42" i="11" s="1"/>
  <c r="I46" i="11"/>
  <c r="M46" i="11" s="1"/>
  <c r="N46" i="11" s="1"/>
  <c r="I50" i="11"/>
  <c r="M50" i="11" s="1"/>
  <c r="N50" i="11" s="1"/>
  <c r="I54" i="11"/>
  <c r="M54" i="11" s="1"/>
  <c r="N54" i="11" s="1"/>
  <c r="I58" i="11"/>
  <c r="M58" i="11" s="1"/>
  <c r="I62" i="11"/>
  <c r="M62" i="11" s="1"/>
  <c r="I66" i="11"/>
  <c r="M66" i="11" s="1"/>
  <c r="N66" i="11" s="1"/>
  <c r="I70" i="11"/>
  <c r="M70" i="11" s="1"/>
  <c r="N70" i="11" s="1"/>
  <c r="I74" i="11"/>
  <c r="M74" i="11" s="1"/>
  <c r="N74" i="11" s="1"/>
  <c r="I78" i="11"/>
  <c r="M78" i="11" s="1"/>
  <c r="N78" i="11" s="1"/>
  <c r="I82" i="11"/>
  <c r="M82" i="11" s="1"/>
  <c r="N82" i="11" s="1"/>
  <c r="I86" i="11"/>
  <c r="M86" i="11" s="1"/>
  <c r="I90" i="11"/>
  <c r="M90" i="11" s="1"/>
  <c r="I94" i="11"/>
  <c r="M94" i="11" s="1"/>
  <c r="I98" i="11"/>
  <c r="M98" i="11" s="1"/>
  <c r="N98" i="11" s="1"/>
  <c r="I102" i="11"/>
  <c r="M102" i="11" s="1"/>
  <c r="N102" i="11" s="1"/>
  <c r="I106" i="11"/>
  <c r="M106" i="11" s="1"/>
  <c r="N106" i="11" s="1"/>
  <c r="I110" i="11"/>
  <c r="M110" i="11" s="1"/>
  <c r="N110" i="11" s="1"/>
  <c r="I103" i="11"/>
  <c r="M103" i="11" s="1"/>
  <c r="N103" i="11" s="1"/>
  <c r="I107" i="11"/>
  <c r="M107" i="11" s="1"/>
  <c r="N107" i="11" s="1"/>
  <c r="I111" i="11"/>
  <c r="M111" i="11" s="1"/>
  <c r="N111" i="11" s="1"/>
  <c r="I15" i="11"/>
  <c r="I19" i="11"/>
  <c r="M19" i="11" s="1"/>
  <c r="N19" i="11" s="1"/>
  <c r="I23" i="11"/>
  <c r="M23" i="11" s="1"/>
  <c r="N23" i="11" s="1"/>
  <c r="I27" i="11"/>
  <c r="M27" i="11" s="1"/>
  <c r="N27" i="11" s="1"/>
  <c r="I31" i="11"/>
  <c r="M31" i="11" s="1"/>
  <c r="N31" i="11" s="1"/>
  <c r="I35" i="11"/>
  <c r="M35" i="11" s="1"/>
  <c r="N35" i="11" s="1"/>
  <c r="I39" i="11"/>
  <c r="M39" i="11" s="1"/>
  <c r="N39" i="11" s="1"/>
  <c r="I43" i="11"/>
  <c r="M43" i="11" s="1"/>
  <c r="N43" i="11" s="1"/>
  <c r="I47" i="11"/>
  <c r="M47" i="11" s="1"/>
  <c r="I51" i="11"/>
  <c r="M51" i="11" s="1"/>
  <c r="N51" i="11" s="1"/>
  <c r="I55" i="11"/>
  <c r="M55" i="11" s="1"/>
  <c r="N55" i="11" s="1"/>
  <c r="I59" i="11"/>
  <c r="M59" i="11" s="1"/>
  <c r="N59" i="11" s="1"/>
  <c r="I63" i="11"/>
  <c r="M63" i="11" s="1"/>
  <c r="N63" i="11" s="1"/>
  <c r="I67" i="11"/>
  <c r="M67" i="11" s="1"/>
  <c r="N67" i="11" s="1"/>
  <c r="I71" i="11"/>
  <c r="M71" i="11" s="1"/>
  <c r="N71" i="11" s="1"/>
  <c r="I75" i="11"/>
  <c r="M75" i="11" s="1"/>
  <c r="N75" i="11" s="1"/>
  <c r="I79" i="11"/>
  <c r="M79" i="11" s="1"/>
  <c r="I83" i="11"/>
  <c r="M83" i="11" s="1"/>
  <c r="N83" i="11" s="1"/>
  <c r="I87" i="11"/>
  <c r="M87" i="11" s="1"/>
  <c r="N87" i="11" s="1"/>
  <c r="I91" i="11"/>
  <c r="M91" i="11" s="1"/>
  <c r="N91" i="11" s="1"/>
  <c r="I95" i="11"/>
  <c r="M95" i="11" s="1"/>
  <c r="N95" i="11" s="1"/>
  <c r="I99" i="11"/>
  <c r="M99" i="11" s="1"/>
  <c r="N99" i="11" s="1"/>
  <c r="I16" i="11"/>
  <c r="M16" i="11" s="1"/>
  <c r="N16" i="11" s="1"/>
  <c r="I20" i="11"/>
  <c r="M20" i="11" s="1"/>
  <c r="N20" i="11" s="1"/>
  <c r="I24" i="11"/>
  <c r="M24" i="11" s="1"/>
  <c r="I28" i="11"/>
  <c r="M28" i="11" s="1"/>
  <c r="N28" i="11" s="1"/>
  <c r="I32" i="11"/>
  <c r="M32" i="11" s="1"/>
  <c r="N32" i="11" s="1"/>
  <c r="I36" i="11"/>
  <c r="M36" i="11" s="1"/>
  <c r="N36" i="11" s="1"/>
  <c r="I40" i="11"/>
  <c r="M40" i="11" s="1"/>
  <c r="N40" i="11" s="1"/>
  <c r="I44" i="11"/>
  <c r="M44" i="11" s="1"/>
  <c r="N44" i="11" s="1"/>
  <c r="I48" i="11"/>
  <c r="M48" i="11" s="1"/>
  <c r="N48" i="11" s="1"/>
  <c r="I52" i="11"/>
  <c r="M52" i="11" s="1"/>
  <c r="I56" i="11"/>
  <c r="M56" i="11" s="1"/>
  <c r="I60" i="11"/>
  <c r="M60" i="11" s="1"/>
  <c r="N60" i="11" s="1"/>
  <c r="I64" i="11"/>
  <c r="M64" i="11" s="1"/>
  <c r="N64" i="11" s="1"/>
  <c r="I68" i="11"/>
  <c r="M68" i="11" s="1"/>
  <c r="N68" i="11" s="1"/>
  <c r="I72" i="11"/>
  <c r="M72" i="11" s="1"/>
  <c r="N72" i="11" s="1"/>
  <c r="I76" i="11"/>
  <c r="M76" i="11" s="1"/>
  <c r="I80" i="11"/>
  <c r="M80" i="11" s="1"/>
  <c r="N80" i="11" s="1"/>
  <c r="I84" i="11"/>
  <c r="M84" i="11" s="1"/>
  <c r="N84" i="11" s="1"/>
  <c r="I88" i="11"/>
  <c r="M88" i="11" s="1"/>
  <c r="I92" i="11"/>
  <c r="M92" i="11" s="1"/>
  <c r="I96" i="11"/>
  <c r="M96" i="11" s="1"/>
  <c r="N96" i="11" s="1"/>
  <c r="I100" i="11"/>
  <c r="M100" i="11" s="1"/>
  <c r="N100" i="11" s="1"/>
  <c r="I104" i="11"/>
  <c r="M104" i="11" s="1"/>
  <c r="N104" i="11" s="1"/>
  <c r="I108" i="11"/>
  <c r="M108" i="11" s="1"/>
  <c r="N108" i="11" s="1"/>
  <c r="I112" i="11"/>
  <c r="M112" i="11" s="1"/>
  <c r="N112" i="11" s="1"/>
  <c r="I17" i="11"/>
  <c r="M17" i="11" s="1"/>
  <c r="N17" i="11" s="1"/>
  <c r="I21" i="11"/>
  <c r="M21" i="11" s="1"/>
  <c r="I25" i="11"/>
  <c r="M25" i="11" s="1"/>
  <c r="N25" i="11" s="1"/>
  <c r="I29" i="11"/>
  <c r="M29" i="11" s="1"/>
  <c r="N29" i="11" s="1"/>
  <c r="I33" i="11"/>
  <c r="M33" i="11" s="1"/>
  <c r="N33" i="11" s="1"/>
  <c r="I37" i="11"/>
  <c r="M37" i="11" s="1"/>
  <c r="N37" i="11" s="1"/>
  <c r="I41" i="11"/>
  <c r="M41" i="11" s="1"/>
  <c r="N41" i="11" s="1"/>
  <c r="I45" i="11"/>
  <c r="M45" i="11" s="1"/>
  <c r="N45" i="11" s="1"/>
  <c r="I49" i="11"/>
  <c r="M49" i="11" s="1"/>
  <c r="N49" i="11" s="1"/>
  <c r="I53" i="11"/>
  <c r="M53" i="11" s="1"/>
  <c r="I57" i="11"/>
  <c r="M57" i="11" s="1"/>
  <c r="N57" i="11" s="1"/>
  <c r="I61" i="11"/>
  <c r="M61" i="11" s="1"/>
  <c r="N61" i="11" s="1"/>
  <c r="I65" i="11"/>
  <c r="M65" i="11" s="1"/>
  <c r="N65" i="11" s="1"/>
  <c r="I69" i="11"/>
  <c r="M69" i="11" s="1"/>
  <c r="N69" i="11" s="1"/>
  <c r="I73" i="11"/>
  <c r="M73" i="11" s="1"/>
  <c r="N73" i="11" s="1"/>
  <c r="I77" i="11"/>
  <c r="M77" i="11" s="1"/>
  <c r="N77" i="11" s="1"/>
  <c r="I81" i="11"/>
  <c r="M81" i="11" s="1"/>
  <c r="N81" i="11" s="1"/>
  <c r="I85" i="11"/>
  <c r="M85" i="11" s="1"/>
  <c r="I89" i="11"/>
  <c r="M89" i="11" s="1"/>
  <c r="N89" i="11" s="1"/>
  <c r="I93" i="11"/>
  <c r="M93" i="11" s="1"/>
  <c r="N93" i="11" s="1"/>
  <c r="I97" i="11"/>
  <c r="M97" i="11" s="1"/>
  <c r="N97" i="11" s="1"/>
  <c r="I101" i="11"/>
  <c r="M101" i="11" s="1"/>
  <c r="N101" i="11" s="1"/>
  <c r="I105" i="11"/>
  <c r="M105" i="11" s="1"/>
  <c r="N105" i="11" s="1"/>
  <c r="I109" i="11"/>
  <c r="M109" i="11" s="1"/>
  <c r="N109" i="11" s="1"/>
  <c r="BI28" i="13"/>
  <c r="BM15" i="13"/>
  <c r="BR15" i="13" s="1"/>
  <c r="CL15" i="13" s="1"/>
  <c r="CM15" i="13" s="1"/>
  <c r="AO15" i="13"/>
  <c r="AO21" i="13"/>
  <c r="BI21" i="13"/>
  <c r="AT21" i="13"/>
  <c r="AX21" i="13"/>
  <c r="BB21" i="13"/>
  <c r="BF21" i="13"/>
  <c r="AP21" i="13"/>
  <c r="AQ21" i="13"/>
  <c r="AU21" i="13"/>
  <c r="BC21" i="13"/>
  <c r="AS21" i="13"/>
  <c r="AW21" i="13"/>
  <c r="BA21" i="13"/>
  <c r="BE21" i="13"/>
  <c r="BN21" i="13"/>
  <c r="BM21" i="13"/>
  <c r="BR21" i="13" s="1"/>
  <c r="CL21" i="13" s="1"/>
  <c r="CM21" i="13" s="1"/>
  <c r="AR21" i="13"/>
  <c r="AV21" i="13"/>
  <c r="AZ21" i="13"/>
  <c r="BD21" i="13"/>
  <c r="BH21" i="13"/>
  <c r="AY21" i="13"/>
  <c r="AO46" i="13"/>
  <c r="AQ46" i="13"/>
  <c r="AU46" i="13"/>
  <c r="AY46" i="13"/>
  <c r="BC46" i="13"/>
  <c r="BG46" i="13"/>
  <c r="BM46" i="13"/>
  <c r="BR46" i="13" s="1"/>
  <c r="CL46" i="13" s="1"/>
  <c r="CM46" i="13" s="1"/>
  <c r="BI46" i="13"/>
  <c r="AT46" i="13"/>
  <c r="AX46" i="13"/>
  <c r="BB46" i="13"/>
  <c r="BF46" i="13"/>
  <c r="AS46" i="13"/>
  <c r="AW46" i="13"/>
  <c r="BA46" i="13"/>
  <c r="BE46" i="13"/>
  <c r="BN46" i="13"/>
  <c r="AP54" i="13"/>
  <c r="BD62" i="13"/>
  <c r="AZ58" i="13"/>
  <c r="BF56" i="13"/>
  <c r="AV54" i="13"/>
  <c r="BB52" i="13"/>
  <c r="BH50" i="13"/>
  <c r="AR50" i="13"/>
  <c r="BD46" i="13"/>
  <c r="AY37" i="13"/>
  <c r="BE35" i="13"/>
  <c r="AU33" i="13"/>
  <c r="BG29" i="13"/>
  <c r="AW27" i="13"/>
  <c r="BC25" i="13"/>
  <c r="BN23" i="13"/>
  <c r="AQ17" i="13"/>
  <c r="AO17" i="13"/>
  <c r="AO23" i="13"/>
  <c r="BM23" i="13"/>
  <c r="BR23" i="13" s="1"/>
  <c r="CL23" i="13" s="1"/>
  <c r="CM23" i="13" s="1"/>
  <c r="AR23" i="13"/>
  <c r="AV23" i="13"/>
  <c r="AZ23" i="13"/>
  <c r="BD23" i="13"/>
  <c r="BH23" i="13"/>
  <c r="AQ23" i="13"/>
  <c r="AU23" i="13"/>
  <c r="AY23" i="13"/>
  <c r="BC23" i="13"/>
  <c r="BG23" i="13"/>
  <c r="BI23" i="13"/>
  <c r="AT23" i="13"/>
  <c r="AX23" i="13"/>
  <c r="BB23" i="13"/>
  <c r="BF23" i="13"/>
  <c r="AP23" i="13"/>
  <c r="AO29" i="13"/>
  <c r="BI29" i="13"/>
  <c r="AT29" i="13"/>
  <c r="AX29" i="13"/>
  <c r="BB29" i="13"/>
  <c r="BF29" i="13"/>
  <c r="AP29" i="13"/>
  <c r="AS29" i="13"/>
  <c r="AW29" i="13"/>
  <c r="BA29" i="13"/>
  <c r="BE29" i="13"/>
  <c r="BN29" i="13"/>
  <c r="BM29" i="13"/>
  <c r="BR29" i="13" s="1"/>
  <c r="CL29" i="13" s="1"/>
  <c r="CM29" i="13" s="1"/>
  <c r="AR29" i="13"/>
  <c r="AV29" i="13"/>
  <c r="AZ29" i="13"/>
  <c r="BD29" i="13"/>
  <c r="BH29" i="13"/>
  <c r="AO31" i="13"/>
  <c r="BM31" i="13"/>
  <c r="BR31" i="13" s="1"/>
  <c r="CL31" i="13" s="1"/>
  <c r="CM31" i="13" s="1"/>
  <c r="AR31" i="13"/>
  <c r="AV31" i="13"/>
  <c r="AZ31" i="13"/>
  <c r="BD31" i="13"/>
  <c r="BH31" i="13"/>
  <c r="AQ31" i="13"/>
  <c r="AU31" i="13"/>
  <c r="AY31" i="13"/>
  <c r="BC31" i="13"/>
  <c r="BG31" i="13"/>
  <c r="BI31" i="13"/>
  <c r="AT31" i="13"/>
  <c r="AX31" i="13"/>
  <c r="BB31" i="13"/>
  <c r="BF31" i="13"/>
  <c r="AP31" i="13"/>
  <c r="AO60" i="13"/>
  <c r="AS60" i="13"/>
  <c r="AW60" i="13"/>
  <c r="BA60" i="13"/>
  <c r="BE60" i="13"/>
  <c r="BN60" i="13"/>
  <c r="BI60" i="13"/>
  <c r="BM60" i="13"/>
  <c r="BR60" i="13" s="1"/>
  <c r="CL60" i="13" s="1"/>
  <c r="CM60" i="13" s="1"/>
  <c r="AR60" i="13"/>
  <c r="AV60" i="13"/>
  <c r="AZ60" i="13"/>
  <c r="BD60" i="13"/>
  <c r="BH60" i="13"/>
  <c r="AP60" i="13"/>
  <c r="AQ60" i="13"/>
  <c r="AU60" i="13"/>
  <c r="AY60" i="13"/>
  <c r="BC60" i="13"/>
  <c r="BG60" i="13"/>
  <c r="AO48" i="13"/>
  <c r="AS48" i="13"/>
  <c r="AW48" i="13"/>
  <c r="BA48" i="13"/>
  <c r="BE48" i="13"/>
  <c r="BN48" i="13"/>
  <c r="BI48" i="13"/>
  <c r="BM48" i="13"/>
  <c r="BR48" i="13" s="1"/>
  <c r="CL48" i="13" s="1"/>
  <c r="CM48" i="13" s="1"/>
  <c r="AR48" i="13"/>
  <c r="AV48" i="13"/>
  <c r="AZ48" i="13"/>
  <c r="BD48" i="13"/>
  <c r="BH48" i="13"/>
  <c r="AP48" i="13"/>
  <c r="AQ48" i="13"/>
  <c r="AU48" i="13"/>
  <c r="AY48" i="13"/>
  <c r="BC48" i="13"/>
  <c r="BG48" i="13"/>
  <c r="BB48" i="13"/>
  <c r="BH46" i="13"/>
  <c r="AR46" i="13"/>
  <c r="BN35" i="13"/>
  <c r="BE31" i="13"/>
  <c r="AU29" i="13"/>
  <c r="BG25" i="13"/>
  <c r="AW23" i="13"/>
  <c r="AT13" i="13"/>
  <c r="AO13" i="13"/>
  <c r="BM13" i="13" s="1"/>
  <c r="AO19" i="13"/>
  <c r="AO25" i="13"/>
  <c r="BI25" i="13"/>
  <c r="AT25" i="13"/>
  <c r="AX25" i="13"/>
  <c r="BB25" i="13"/>
  <c r="BF25" i="13"/>
  <c r="AP25" i="13"/>
  <c r="AS25" i="13"/>
  <c r="AW25" i="13"/>
  <c r="BA25" i="13"/>
  <c r="BE25" i="13"/>
  <c r="BN25" i="13"/>
  <c r="BM25" i="13"/>
  <c r="BR25" i="13" s="1"/>
  <c r="CL25" i="13" s="1"/>
  <c r="CM25" i="13" s="1"/>
  <c r="AR25" i="13"/>
  <c r="AV25" i="13"/>
  <c r="AZ25" i="13"/>
  <c r="BD25" i="13"/>
  <c r="BH25" i="13"/>
  <c r="AO27" i="13"/>
  <c r="BM27" i="13"/>
  <c r="BR27" i="13" s="1"/>
  <c r="CL27" i="13" s="1"/>
  <c r="CM27" i="13" s="1"/>
  <c r="AR27" i="13"/>
  <c r="AV27" i="13"/>
  <c r="AZ27" i="13"/>
  <c r="BD27" i="13"/>
  <c r="BH27" i="13"/>
  <c r="AQ27" i="13"/>
  <c r="AU27" i="13"/>
  <c r="AY27" i="13"/>
  <c r="BC27" i="13"/>
  <c r="BG27" i="13"/>
  <c r="BI27" i="13"/>
  <c r="AT27" i="13"/>
  <c r="AX27" i="13"/>
  <c r="BB27" i="13"/>
  <c r="BF27" i="13"/>
  <c r="AP27" i="13"/>
  <c r="AO62" i="13"/>
  <c r="AQ62" i="13"/>
  <c r="AU62" i="13"/>
  <c r="AY62" i="13"/>
  <c r="BC62" i="13"/>
  <c r="BG62" i="13"/>
  <c r="BI62" i="13"/>
  <c r="AT62" i="13"/>
  <c r="AX62" i="13"/>
  <c r="BB62" i="13"/>
  <c r="BF62" i="13"/>
  <c r="BM62" i="13"/>
  <c r="BR62" i="13" s="1"/>
  <c r="CL62" i="13" s="1"/>
  <c r="CM62" i="13" s="1"/>
  <c r="AS62" i="13"/>
  <c r="AW62" i="13"/>
  <c r="BA62" i="13"/>
  <c r="BE62" i="13"/>
  <c r="BN62" i="13"/>
  <c r="AO58" i="13"/>
  <c r="AQ58" i="13"/>
  <c r="AU58" i="13"/>
  <c r="AY58" i="13"/>
  <c r="BC58" i="13"/>
  <c r="BG58" i="13"/>
  <c r="BI58" i="13"/>
  <c r="AT58" i="13"/>
  <c r="AX58" i="13"/>
  <c r="BB58" i="13"/>
  <c r="BF58" i="13"/>
  <c r="BM58" i="13"/>
  <c r="BR58" i="13" s="1"/>
  <c r="CL58" i="13" s="1"/>
  <c r="CM58" i="13" s="1"/>
  <c r="AS58" i="13"/>
  <c r="AW58" i="13"/>
  <c r="BA58" i="13"/>
  <c r="BE58" i="13"/>
  <c r="BN58" i="13"/>
  <c r="AO56" i="13"/>
  <c r="AS56" i="13"/>
  <c r="AW56" i="13"/>
  <c r="BA56" i="13"/>
  <c r="BE56" i="13"/>
  <c r="BN56" i="13"/>
  <c r="BM56" i="13"/>
  <c r="BR56" i="13" s="1"/>
  <c r="CL56" i="13" s="1"/>
  <c r="CM56" i="13" s="1"/>
  <c r="AR56" i="13"/>
  <c r="AV56" i="13"/>
  <c r="AZ56" i="13"/>
  <c r="BD56" i="13"/>
  <c r="BH56" i="13"/>
  <c r="AP56" i="13"/>
  <c r="BO56" i="13" s="1"/>
  <c r="AQ56" i="13"/>
  <c r="AU56" i="13"/>
  <c r="AY56" i="13"/>
  <c r="BC56" i="13"/>
  <c r="BG56" i="13"/>
  <c r="BI56" i="13"/>
  <c r="AO54" i="13"/>
  <c r="AQ54" i="13"/>
  <c r="AU54" i="13"/>
  <c r="AY54" i="13"/>
  <c r="BC54" i="13"/>
  <c r="BG54" i="13"/>
  <c r="BI54" i="13"/>
  <c r="AT54" i="13"/>
  <c r="AX54" i="13"/>
  <c r="BB54" i="13"/>
  <c r="BF54" i="13"/>
  <c r="BM54" i="13"/>
  <c r="BR54" i="13" s="1"/>
  <c r="CL54" i="13" s="1"/>
  <c r="CM54" i="13" s="1"/>
  <c r="AS54" i="13"/>
  <c r="AW54" i="13"/>
  <c r="BA54" i="13"/>
  <c r="BE54" i="13"/>
  <c r="BN54" i="13"/>
  <c r="AO52" i="13"/>
  <c r="AS52" i="13"/>
  <c r="AW52" i="13"/>
  <c r="BA52" i="13"/>
  <c r="BE52" i="13"/>
  <c r="BN52" i="13"/>
  <c r="BI52" i="13"/>
  <c r="BM52" i="13"/>
  <c r="BR52" i="13" s="1"/>
  <c r="CL52" i="13" s="1"/>
  <c r="CM52" i="13" s="1"/>
  <c r="AR52" i="13"/>
  <c r="AV52" i="13"/>
  <c r="AZ52" i="13"/>
  <c r="BD52" i="13"/>
  <c r="BH52" i="13"/>
  <c r="AP52" i="13"/>
  <c r="AQ52" i="13"/>
  <c r="AU52" i="13"/>
  <c r="AY52" i="13"/>
  <c r="BC52" i="13"/>
  <c r="BG52" i="13"/>
  <c r="AO50" i="13"/>
  <c r="AQ50" i="13"/>
  <c r="AU50" i="13"/>
  <c r="AY50" i="13"/>
  <c r="BC50" i="13"/>
  <c r="BG50" i="13"/>
  <c r="BM50" i="13"/>
  <c r="BR50" i="13" s="1"/>
  <c r="CL50" i="13" s="1"/>
  <c r="CM50" i="13" s="1"/>
  <c r="BI50" i="13"/>
  <c r="AT50" i="13"/>
  <c r="AX50" i="13"/>
  <c r="BB50" i="13"/>
  <c r="BF50" i="13"/>
  <c r="AS50" i="13"/>
  <c r="AW50" i="13"/>
  <c r="BA50" i="13"/>
  <c r="BE50" i="13"/>
  <c r="BN50" i="13"/>
  <c r="AO37" i="13"/>
  <c r="BI37" i="13"/>
  <c r="AT37" i="13"/>
  <c r="AX37" i="13"/>
  <c r="BB37" i="13"/>
  <c r="BF37" i="13"/>
  <c r="AP37" i="13"/>
  <c r="AS37" i="13"/>
  <c r="AW37" i="13"/>
  <c r="BA37" i="13"/>
  <c r="BE37" i="13"/>
  <c r="BN37" i="13"/>
  <c r="BM37" i="13"/>
  <c r="BR37" i="13" s="1"/>
  <c r="CL37" i="13" s="1"/>
  <c r="CM37" i="13" s="1"/>
  <c r="AR37" i="13"/>
  <c r="AV37" i="13"/>
  <c r="AZ37" i="13"/>
  <c r="BD37" i="13"/>
  <c r="BH37" i="13"/>
  <c r="AO35" i="13"/>
  <c r="BM35" i="13"/>
  <c r="BR35" i="13" s="1"/>
  <c r="CL35" i="13" s="1"/>
  <c r="CM35" i="13" s="1"/>
  <c r="AR35" i="13"/>
  <c r="AV35" i="13"/>
  <c r="AZ35" i="13"/>
  <c r="BD35" i="13"/>
  <c r="BH35" i="13"/>
  <c r="AQ35" i="13"/>
  <c r="AU35" i="13"/>
  <c r="AY35" i="13"/>
  <c r="BC35" i="13"/>
  <c r="BG35" i="13"/>
  <c r="BI35" i="13"/>
  <c r="AT35" i="13"/>
  <c r="AX35" i="13"/>
  <c r="BB35" i="13"/>
  <c r="BF35" i="13"/>
  <c r="AP35" i="13"/>
  <c r="AO33" i="13"/>
  <c r="BI33" i="13"/>
  <c r="AT33" i="13"/>
  <c r="AX33" i="13"/>
  <c r="BB33" i="13"/>
  <c r="BF33" i="13"/>
  <c r="AP33" i="13"/>
  <c r="AS33" i="13"/>
  <c r="AW33" i="13"/>
  <c r="BA33" i="13"/>
  <c r="BE33" i="13"/>
  <c r="BN33" i="13"/>
  <c r="BM33" i="13"/>
  <c r="BR33" i="13" s="1"/>
  <c r="CL33" i="13" s="1"/>
  <c r="CM33" i="13" s="1"/>
  <c r="AR33" i="13"/>
  <c r="AV33" i="13"/>
  <c r="AZ33" i="13"/>
  <c r="BD33" i="13"/>
  <c r="BH33" i="13"/>
  <c r="BH62" i="13"/>
  <c r="AX60" i="13"/>
  <c r="BD58" i="13"/>
  <c r="AP62" i="13"/>
  <c r="AP46" i="13"/>
  <c r="AV62" i="13"/>
  <c r="BB60" i="13"/>
  <c r="BH58" i="13"/>
  <c r="AR58" i="13"/>
  <c r="AX56" i="13"/>
  <c r="BD54" i="13"/>
  <c r="AT52" i="13"/>
  <c r="AZ50" i="13"/>
  <c r="BF48" i="13"/>
  <c r="AV46" i="13"/>
  <c r="BG37" i="13"/>
  <c r="AQ37" i="13"/>
  <c r="AW35" i="13"/>
  <c r="BC33" i="13"/>
  <c r="BN31" i="13"/>
  <c r="AS31" i="13"/>
  <c r="AY29" i="13"/>
  <c r="BE27" i="13"/>
  <c r="AU25" i="13"/>
  <c r="BA23" i="13"/>
  <c r="BG21" i="13"/>
  <c r="AP59" i="13"/>
  <c r="AP55" i="13"/>
  <c r="AP51" i="13"/>
  <c r="AP47" i="13"/>
  <c r="AP43" i="13"/>
  <c r="BO43" i="13" s="1"/>
  <c r="AP39" i="13"/>
  <c r="BH61" i="13"/>
  <c r="BD61" i="13"/>
  <c r="AZ61" i="13"/>
  <c r="AV61" i="13"/>
  <c r="AR61" i="13"/>
  <c r="BF59" i="13"/>
  <c r="BB59" i="13"/>
  <c r="AX59" i="13"/>
  <c r="AT59" i="13"/>
  <c r="BH57" i="13"/>
  <c r="BD57" i="13"/>
  <c r="AZ57" i="13"/>
  <c r="AV57" i="13"/>
  <c r="AR57" i="13"/>
  <c r="BF55" i="13"/>
  <c r="BB55" i="13"/>
  <c r="AX55" i="13"/>
  <c r="AT55" i="13"/>
  <c r="BH53" i="13"/>
  <c r="BD53" i="13"/>
  <c r="AZ53" i="13"/>
  <c r="AV53" i="13"/>
  <c r="AR53" i="13"/>
  <c r="BF51" i="13"/>
  <c r="BB51" i="13"/>
  <c r="AX51" i="13"/>
  <c r="AT51" i="13"/>
  <c r="BH49" i="13"/>
  <c r="BD49" i="13"/>
  <c r="AZ49" i="13"/>
  <c r="AV49" i="13"/>
  <c r="AR49" i="13"/>
  <c r="BF47" i="13"/>
  <c r="BB47" i="13"/>
  <c r="AX47" i="13"/>
  <c r="AT47" i="13"/>
  <c r="BH45" i="13"/>
  <c r="BD45" i="13"/>
  <c r="AZ45" i="13"/>
  <c r="AV45" i="13"/>
  <c r="AR45" i="13"/>
  <c r="BG44" i="13"/>
  <c r="BC44" i="13"/>
  <c r="AY44" i="13"/>
  <c r="AU44" i="13"/>
  <c r="AQ44" i="13"/>
  <c r="BF43" i="13"/>
  <c r="BB43" i="13"/>
  <c r="AX43" i="13"/>
  <c r="AT43" i="13"/>
  <c r="BN42" i="13"/>
  <c r="BE42" i="13"/>
  <c r="BA42" i="13"/>
  <c r="AW42" i="13"/>
  <c r="AS42" i="13"/>
  <c r="BH41" i="13"/>
  <c r="BD41" i="13"/>
  <c r="AZ41" i="13"/>
  <c r="AV41" i="13"/>
  <c r="AR41" i="13"/>
  <c r="BG40" i="13"/>
  <c r="BC40" i="13"/>
  <c r="AY40" i="13"/>
  <c r="AU40" i="13"/>
  <c r="AQ40" i="13"/>
  <c r="BF39" i="13"/>
  <c r="BB39" i="13"/>
  <c r="AX39" i="13"/>
  <c r="AT39" i="13"/>
  <c r="BN38" i="13"/>
  <c r="BE38" i="13"/>
  <c r="BA38" i="13"/>
  <c r="AW38" i="13"/>
  <c r="AS38" i="13"/>
  <c r="BG36" i="13"/>
  <c r="BC36" i="13"/>
  <c r="AY36" i="13"/>
  <c r="AU36" i="13"/>
  <c r="AQ36" i="13"/>
  <c r="BN34" i="13"/>
  <c r="BE34" i="13"/>
  <c r="BA34" i="13"/>
  <c r="AW34" i="13"/>
  <c r="AS34" i="13"/>
  <c r="BG32" i="13"/>
  <c r="BC32" i="13"/>
  <c r="AY32" i="13"/>
  <c r="AU32" i="13"/>
  <c r="AQ32" i="13"/>
  <c r="BN30" i="13"/>
  <c r="BE30" i="13"/>
  <c r="BA30" i="13"/>
  <c r="AW30" i="13"/>
  <c r="AS30" i="13"/>
  <c r="BG28" i="13"/>
  <c r="BC28" i="13"/>
  <c r="AY28" i="13"/>
  <c r="AU28" i="13"/>
  <c r="AQ28" i="13"/>
  <c r="BN26" i="13"/>
  <c r="BE26" i="13"/>
  <c r="BA26" i="13"/>
  <c r="AW26" i="13"/>
  <c r="AS26" i="13"/>
  <c r="BG24" i="13"/>
  <c r="BC24" i="13"/>
  <c r="AY24" i="13"/>
  <c r="AU24" i="13"/>
  <c r="AQ24" i="13"/>
  <c r="BN22" i="13"/>
  <c r="BE22" i="13"/>
  <c r="BA22" i="13"/>
  <c r="AW22" i="13"/>
  <c r="AS22" i="13"/>
  <c r="BG20" i="13"/>
  <c r="BC20" i="13"/>
  <c r="AY20" i="13"/>
  <c r="AU20" i="13"/>
  <c r="AQ20" i="13"/>
  <c r="BM61" i="13"/>
  <c r="BR61" i="13" s="1"/>
  <c r="CL61" i="13" s="1"/>
  <c r="CM61" i="13" s="1"/>
  <c r="BI59" i="13"/>
  <c r="BM57" i="13"/>
  <c r="BR57" i="13" s="1"/>
  <c r="CL57" i="13" s="1"/>
  <c r="CM57" i="13" s="1"/>
  <c r="BI55" i="13"/>
  <c r="BM53" i="13"/>
  <c r="BR53" i="13" s="1"/>
  <c r="CL53" i="13" s="1"/>
  <c r="CM53" i="13" s="1"/>
  <c r="BI51" i="13"/>
  <c r="BM49" i="13"/>
  <c r="BR49" i="13" s="1"/>
  <c r="CL49" i="13" s="1"/>
  <c r="CM49" i="13" s="1"/>
  <c r="BI47" i="13"/>
  <c r="BM45" i="13"/>
  <c r="BR45" i="13" s="1"/>
  <c r="CL45" i="13" s="1"/>
  <c r="CM45" i="13" s="1"/>
  <c r="BI43" i="13"/>
  <c r="BM41" i="13"/>
  <c r="BR41" i="13" s="1"/>
  <c r="CL41" i="13" s="1"/>
  <c r="CM41" i="13" s="1"/>
  <c r="BI39" i="13"/>
  <c r="BI14" i="13"/>
  <c r="AO14" i="13"/>
  <c r="AO16" i="13"/>
  <c r="BI18" i="13"/>
  <c r="AO18" i="13"/>
  <c r="AP36" i="13"/>
  <c r="AP32" i="13"/>
  <c r="AP28" i="13"/>
  <c r="AP24" i="13"/>
  <c r="AP20" i="13"/>
  <c r="BN61" i="13"/>
  <c r="BE61" i="13"/>
  <c r="BA61" i="13"/>
  <c r="AW61" i="13"/>
  <c r="AS61" i="13"/>
  <c r="BG59" i="13"/>
  <c r="BC59" i="13"/>
  <c r="AY59" i="13"/>
  <c r="AU59" i="13"/>
  <c r="AQ59" i="13"/>
  <c r="BN57" i="13"/>
  <c r="BE57" i="13"/>
  <c r="BA57" i="13"/>
  <c r="AW57" i="13"/>
  <c r="AS57" i="13"/>
  <c r="BG55" i="13"/>
  <c r="BC55" i="13"/>
  <c r="AY55" i="13"/>
  <c r="AU55" i="13"/>
  <c r="AQ55" i="13"/>
  <c r="BN53" i="13"/>
  <c r="BE53" i="13"/>
  <c r="BA53" i="13"/>
  <c r="AW53" i="13"/>
  <c r="AS53" i="13"/>
  <c r="BG51" i="13"/>
  <c r="BC51" i="13"/>
  <c r="AY51" i="13"/>
  <c r="AU51" i="13"/>
  <c r="AQ51" i="13"/>
  <c r="BN49" i="13"/>
  <c r="BE49" i="13"/>
  <c r="BA49" i="13"/>
  <c r="AW49" i="13"/>
  <c r="AS49" i="13"/>
  <c r="BG47" i="13"/>
  <c r="BC47" i="13"/>
  <c r="AY47" i="13"/>
  <c r="AU47" i="13"/>
  <c r="AQ47" i="13"/>
  <c r="BN45" i="13"/>
  <c r="BE45" i="13"/>
  <c r="BA45" i="13"/>
  <c r="AW45" i="13"/>
  <c r="AS45" i="13"/>
  <c r="BH44" i="13"/>
  <c r="BD44" i="13"/>
  <c r="AZ44" i="13"/>
  <c r="AV44" i="13"/>
  <c r="AR44" i="13"/>
  <c r="BG43" i="13"/>
  <c r="BC43" i="13"/>
  <c r="AY43" i="13"/>
  <c r="AU43" i="13"/>
  <c r="AQ43" i="13"/>
  <c r="BF42" i="13"/>
  <c r="BB42" i="13"/>
  <c r="AX42" i="13"/>
  <c r="AT42" i="13"/>
  <c r="BN41" i="13"/>
  <c r="BE41" i="13"/>
  <c r="BA41" i="13"/>
  <c r="AW41" i="13"/>
  <c r="AS41" i="13"/>
  <c r="BH40" i="13"/>
  <c r="BD40" i="13"/>
  <c r="AZ40" i="13"/>
  <c r="AV40" i="13"/>
  <c r="AR40" i="13"/>
  <c r="BG39" i="13"/>
  <c r="BC39" i="13"/>
  <c r="AY39" i="13"/>
  <c r="AU39" i="13"/>
  <c r="AQ39" i="13"/>
  <c r="BF38" i="13"/>
  <c r="BB38" i="13"/>
  <c r="AX38" i="13"/>
  <c r="AT38" i="13"/>
  <c r="BH36" i="13"/>
  <c r="BD36" i="13"/>
  <c r="AZ36" i="13"/>
  <c r="AV36" i="13"/>
  <c r="AR36" i="13"/>
  <c r="BF34" i="13"/>
  <c r="BB34" i="13"/>
  <c r="AX34" i="13"/>
  <c r="AT34" i="13"/>
  <c r="BH32" i="13"/>
  <c r="BD32" i="13"/>
  <c r="AZ32" i="13"/>
  <c r="AV32" i="13"/>
  <c r="AR32" i="13"/>
  <c r="BF30" i="13"/>
  <c r="BB30" i="13"/>
  <c r="AX30" i="13"/>
  <c r="AT30" i="13"/>
  <c r="BH28" i="13"/>
  <c r="BD28" i="13"/>
  <c r="AZ28" i="13"/>
  <c r="AV28" i="13"/>
  <c r="AR28" i="13"/>
  <c r="BF26" i="13"/>
  <c r="BB26" i="13"/>
  <c r="AX26" i="13"/>
  <c r="AT26" i="13"/>
  <c r="BH24" i="13"/>
  <c r="BD24" i="13"/>
  <c r="AZ24" i="13"/>
  <c r="AV24" i="13"/>
  <c r="AR24" i="13"/>
  <c r="BF22" i="13"/>
  <c r="BB22" i="13"/>
  <c r="AX22" i="13"/>
  <c r="AT22" i="13"/>
  <c r="BH20" i="13"/>
  <c r="BD20" i="13"/>
  <c r="AZ20" i="13"/>
  <c r="AV20" i="13"/>
  <c r="AR20" i="13"/>
  <c r="BM44" i="13"/>
  <c r="BR44" i="13" s="1"/>
  <c r="CL44" i="13" s="1"/>
  <c r="CM44" i="13" s="1"/>
  <c r="BI42" i="13"/>
  <c r="BM40" i="13"/>
  <c r="BR40" i="13" s="1"/>
  <c r="CL40" i="13" s="1"/>
  <c r="CM40" i="13" s="1"/>
  <c r="BI38" i="13"/>
  <c r="BM36" i="13"/>
  <c r="BR36" i="13" s="1"/>
  <c r="CL36" i="13" s="1"/>
  <c r="CM36" i="13" s="1"/>
  <c r="BI34" i="13"/>
  <c r="BM32" i="13"/>
  <c r="BR32" i="13" s="1"/>
  <c r="CL32" i="13" s="1"/>
  <c r="CM32" i="13" s="1"/>
  <c r="BI30" i="13"/>
  <c r="BM28" i="13"/>
  <c r="BR28" i="13" s="1"/>
  <c r="CL28" i="13" s="1"/>
  <c r="CM28" i="13" s="1"/>
  <c r="BI26" i="13"/>
  <c r="BM24" i="13"/>
  <c r="BR24" i="13" s="1"/>
  <c r="CL24" i="13" s="1"/>
  <c r="CM24" i="13" s="1"/>
  <c r="BI22" i="13"/>
  <c r="BM20" i="13"/>
  <c r="BR20" i="13" s="1"/>
  <c r="CL20" i="13" s="1"/>
  <c r="CM20" i="13" s="1"/>
  <c r="AP61" i="13"/>
  <c r="AP57" i="13"/>
  <c r="AP53" i="13"/>
  <c r="AP49" i="13"/>
  <c r="AP45" i="13"/>
  <c r="AP41" i="13"/>
  <c r="BF61" i="13"/>
  <c r="BB61" i="13"/>
  <c r="AX61" i="13"/>
  <c r="AT61" i="13"/>
  <c r="BH59" i="13"/>
  <c r="BD59" i="13"/>
  <c r="AZ59" i="13"/>
  <c r="AV59" i="13"/>
  <c r="AR59" i="13"/>
  <c r="BF57" i="13"/>
  <c r="BB57" i="13"/>
  <c r="AX57" i="13"/>
  <c r="AT57" i="13"/>
  <c r="BH55" i="13"/>
  <c r="BD55" i="13"/>
  <c r="AZ55" i="13"/>
  <c r="AV55" i="13"/>
  <c r="AR55" i="13"/>
  <c r="BF53" i="13"/>
  <c r="BB53" i="13"/>
  <c r="AX53" i="13"/>
  <c r="AT53" i="13"/>
  <c r="BH51" i="13"/>
  <c r="BD51" i="13"/>
  <c r="AZ51" i="13"/>
  <c r="AV51" i="13"/>
  <c r="AR51" i="13"/>
  <c r="BF49" i="13"/>
  <c r="BB49" i="13"/>
  <c r="AX49" i="13"/>
  <c r="AT49" i="13"/>
  <c r="BH47" i="13"/>
  <c r="BD47" i="13"/>
  <c r="AZ47" i="13"/>
  <c r="AV47" i="13"/>
  <c r="AR47" i="13"/>
  <c r="BF45" i="13"/>
  <c r="BB45" i="13"/>
  <c r="AX45" i="13"/>
  <c r="AT45" i="13"/>
  <c r="BN44" i="13"/>
  <c r="BE44" i="13"/>
  <c r="BA44" i="13"/>
  <c r="AW44" i="13"/>
  <c r="AS44" i="13"/>
  <c r="BH43" i="13"/>
  <c r="BD43" i="13"/>
  <c r="AZ43" i="13"/>
  <c r="AV43" i="13"/>
  <c r="AR43" i="13"/>
  <c r="BG42" i="13"/>
  <c r="BC42" i="13"/>
  <c r="AY42" i="13"/>
  <c r="AU42" i="13"/>
  <c r="AQ42" i="13"/>
  <c r="BF41" i="13"/>
  <c r="BB41" i="13"/>
  <c r="AX41" i="13"/>
  <c r="AT41" i="13"/>
  <c r="BN40" i="13"/>
  <c r="BE40" i="13"/>
  <c r="BA40" i="13"/>
  <c r="AW40" i="13"/>
  <c r="AS40" i="13"/>
  <c r="BH39" i="13"/>
  <c r="BD39" i="13"/>
  <c r="AZ39" i="13"/>
  <c r="AV39" i="13"/>
  <c r="AR39" i="13"/>
  <c r="BG38" i="13"/>
  <c r="BC38" i="13"/>
  <c r="AY38" i="13"/>
  <c r="AU38" i="13"/>
  <c r="AQ38" i="13"/>
  <c r="BN36" i="13"/>
  <c r="BE36" i="13"/>
  <c r="BA36" i="13"/>
  <c r="AW36" i="13"/>
  <c r="AS36" i="13"/>
  <c r="BG34" i="13"/>
  <c r="BC34" i="13"/>
  <c r="AY34" i="13"/>
  <c r="AU34" i="13"/>
  <c r="AQ34" i="13"/>
  <c r="BN32" i="13"/>
  <c r="BE32" i="13"/>
  <c r="BA32" i="13"/>
  <c r="AW32" i="13"/>
  <c r="AS32" i="13"/>
  <c r="BG30" i="13"/>
  <c r="BC30" i="13"/>
  <c r="AY30" i="13"/>
  <c r="AU30" i="13"/>
  <c r="AQ30" i="13"/>
  <c r="BN28" i="13"/>
  <c r="BE28" i="13"/>
  <c r="BA28" i="13"/>
  <c r="AW28" i="13"/>
  <c r="AS28" i="13"/>
  <c r="BG26" i="13"/>
  <c r="BC26" i="13"/>
  <c r="AY26" i="13"/>
  <c r="AU26" i="13"/>
  <c r="AQ26" i="13"/>
  <c r="BN24" i="13"/>
  <c r="BE24" i="13"/>
  <c r="BA24" i="13"/>
  <c r="AW24" i="13"/>
  <c r="AS24" i="13"/>
  <c r="BG22" i="13"/>
  <c r="BC22" i="13"/>
  <c r="AY22" i="13"/>
  <c r="AU22" i="13"/>
  <c r="AQ22" i="13"/>
  <c r="BN20" i="13"/>
  <c r="BE20" i="13"/>
  <c r="BA20" i="13"/>
  <c r="AW20" i="13"/>
  <c r="AS20" i="13"/>
  <c r="BI61" i="13"/>
  <c r="BM59" i="13"/>
  <c r="BR59" i="13" s="1"/>
  <c r="CL59" i="13" s="1"/>
  <c r="CM59" i="13" s="1"/>
  <c r="BI57" i="13"/>
  <c r="BM55" i="13"/>
  <c r="BR55" i="13" s="1"/>
  <c r="CL55" i="13" s="1"/>
  <c r="CM55" i="13" s="1"/>
  <c r="BI53" i="13"/>
  <c r="BM51" i="13"/>
  <c r="BR51" i="13" s="1"/>
  <c r="CL51" i="13" s="1"/>
  <c r="CM51" i="13" s="1"/>
  <c r="BI49" i="13"/>
  <c r="BM47" i="13"/>
  <c r="BR47" i="13" s="1"/>
  <c r="CL47" i="13" s="1"/>
  <c r="CM47" i="13" s="1"/>
  <c r="BI45" i="13"/>
  <c r="BM43" i="13"/>
  <c r="BR43" i="13" s="1"/>
  <c r="CL43" i="13" s="1"/>
  <c r="CM43" i="13" s="1"/>
  <c r="BI41" i="13"/>
  <c r="BM39" i="13"/>
  <c r="BR39" i="13" s="1"/>
  <c r="CL39" i="13" s="1"/>
  <c r="CM39" i="13" s="1"/>
  <c r="BM18" i="13"/>
  <c r="BR18" i="13" s="1"/>
  <c r="CL18" i="13" s="1"/>
  <c r="CM18" i="13" s="1"/>
  <c r="BB18" i="13"/>
  <c r="AW18" i="13"/>
  <c r="BE18" i="13"/>
  <c r="AT18" i="13"/>
  <c r="BF18" i="13"/>
  <c r="AX18" i="13"/>
  <c r="BN18" i="13"/>
  <c r="BA18" i="13"/>
  <c r="AS18" i="13"/>
  <c r="BB19" i="13"/>
  <c r="BD17" i="13"/>
  <c r="AZ17" i="13"/>
  <c r="AR17" i="13"/>
  <c r="BM19" i="13"/>
  <c r="BR19" i="13" s="1"/>
  <c r="CL19" i="13" s="1"/>
  <c r="CM19" i="13" s="1"/>
  <c r="AP17" i="13"/>
  <c r="BC19" i="13"/>
  <c r="AY19" i="13"/>
  <c r="AU19" i="13"/>
  <c r="AQ19" i="13"/>
  <c r="BN17" i="13"/>
  <c r="BE17" i="13"/>
  <c r="BA17" i="13"/>
  <c r="AW17" i="13"/>
  <c r="AS17" i="13"/>
  <c r="AP18" i="13"/>
  <c r="BH19" i="13"/>
  <c r="BD19" i="13"/>
  <c r="AZ19" i="13"/>
  <c r="AV19" i="13"/>
  <c r="AR19" i="13"/>
  <c r="BG18" i="13"/>
  <c r="BC18" i="13"/>
  <c r="AY18" i="13"/>
  <c r="AU18" i="13"/>
  <c r="AQ18" i="13"/>
  <c r="BF17" i="13"/>
  <c r="BB17" i="13"/>
  <c r="AX17" i="13"/>
  <c r="AT17" i="13"/>
  <c r="AY15" i="13"/>
  <c r="BI19" i="13"/>
  <c r="BM17" i="13"/>
  <c r="BR17" i="13" s="1"/>
  <c r="CL17" i="13" s="1"/>
  <c r="CM17" i="13" s="1"/>
  <c r="BF19" i="13"/>
  <c r="AX19" i="13"/>
  <c r="AT19" i="13"/>
  <c r="BH17" i="13"/>
  <c r="AV17" i="13"/>
  <c r="BI17" i="13"/>
  <c r="BG19" i="13"/>
  <c r="AP19" i="13"/>
  <c r="BN19" i="13"/>
  <c r="BE19" i="13"/>
  <c r="BA19" i="13"/>
  <c r="AW19" i="13"/>
  <c r="AS19" i="13"/>
  <c r="BH18" i="13"/>
  <c r="BD18" i="13"/>
  <c r="AZ18" i="13"/>
  <c r="AV18" i="13"/>
  <c r="AR18" i="13"/>
  <c r="BG17" i="13"/>
  <c r="BC17" i="13"/>
  <c r="AY17" i="13"/>
  <c r="AU17" i="13"/>
  <c r="AC15" i="17"/>
  <c r="AC16" i="17"/>
  <c r="AD15" i="17"/>
  <c r="AB15" i="17"/>
  <c r="AB16" i="17"/>
  <c r="Z21" i="16"/>
  <c r="S1" i="16"/>
  <c r="S21" i="16"/>
  <c r="O1" i="16"/>
  <c r="O21" i="16"/>
  <c r="K1" i="16"/>
  <c r="K21" i="16"/>
  <c r="X1" i="16"/>
  <c r="X21" i="16"/>
  <c r="T1" i="16"/>
  <c r="T21" i="16"/>
  <c r="P1" i="16"/>
  <c r="P21" i="16"/>
  <c r="L1" i="16"/>
  <c r="L21" i="16"/>
  <c r="H1" i="16"/>
  <c r="H21" i="16"/>
  <c r="AE21" i="16"/>
  <c r="V1" i="16"/>
  <c r="V21" i="16"/>
  <c r="R1" i="16"/>
  <c r="R21" i="16"/>
  <c r="N1" i="16"/>
  <c r="N21" i="16"/>
  <c r="J1" i="16"/>
  <c r="J21" i="16"/>
  <c r="Y1" i="16"/>
  <c r="Y21" i="16"/>
  <c r="U1" i="16"/>
  <c r="U21" i="16"/>
  <c r="Q1" i="16"/>
  <c r="Q21" i="16"/>
  <c r="M1" i="16"/>
  <c r="M21" i="16"/>
  <c r="I1" i="16"/>
  <c r="I21" i="16"/>
  <c r="AD28" i="16"/>
  <c r="BG15" i="13"/>
  <c r="AQ15" i="13"/>
  <c r="AU15" i="13"/>
  <c r="AP15" i="13"/>
  <c r="BC15" i="13"/>
  <c r="BI15" i="13"/>
  <c r="BC14" i="13"/>
  <c r="AU14" i="13"/>
  <c r="BM14" i="13"/>
  <c r="BR14" i="13" s="1"/>
  <c r="CL14" i="13" s="1"/>
  <c r="CM14" i="13" s="1"/>
  <c r="BD14" i="13"/>
  <c r="AV14" i="13"/>
  <c r="BG14" i="13"/>
  <c r="AY14" i="13"/>
  <c r="AQ14" i="13"/>
  <c r="BH14" i="13"/>
  <c r="AZ14" i="13"/>
  <c r="AR14" i="13"/>
  <c r="BG16" i="13"/>
  <c r="BC16" i="13"/>
  <c r="AU16" i="13"/>
  <c r="AQ16" i="13"/>
  <c r="BM16" i="13"/>
  <c r="BR16" i="13" s="1"/>
  <c r="CL16" i="13" s="1"/>
  <c r="CM16" i="13" s="1"/>
  <c r="BH16" i="13"/>
  <c r="BD16" i="13"/>
  <c r="AV16" i="13"/>
  <c r="AR16" i="13"/>
  <c r="AP16" i="13"/>
  <c r="BN16" i="13"/>
  <c r="BE16" i="13"/>
  <c r="BA16" i="13"/>
  <c r="AW16" i="13"/>
  <c r="AS16" i="13"/>
  <c r="BI16" i="13"/>
  <c r="AY16" i="13"/>
  <c r="AZ16" i="13"/>
  <c r="BF16" i="13"/>
  <c r="BB16" i="13"/>
  <c r="AX16" i="13"/>
  <c r="AT16" i="13"/>
  <c r="BH15" i="13"/>
  <c r="BD15" i="13"/>
  <c r="AZ15" i="13"/>
  <c r="AV15" i="13"/>
  <c r="AR15" i="13"/>
  <c r="BF15" i="13"/>
  <c r="BB15" i="13"/>
  <c r="AX15" i="13"/>
  <c r="AT15" i="13"/>
  <c r="BN15" i="13"/>
  <c r="BE15" i="13"/>
  <c r="BA15" i="13"/>
  <c r="AW15" i="13"/>
  <c r="AS15" i="13"/>
  <c r="BN14" i="13"/>
  <c r="BE14" i="13"/>
  <c r="BA14" i="13"/>
  <c r="AW14" i="13"/>
  <c r="AS14" i="13"/>
  <c r="AP14" i="13"/>
  <c r="BF14" i="13"/>
  <c r="BB14" i="13"/>
  <c r="AX14" i="13"/>
  <c r="AT14" i="13"/>
  <c r="BN43" i="12"/>
  <c r="BN12" i="12"/>
  <c r="AB68" i="14"/>
  <c r="A135" i="11"/>
  <c r="F12" i="17"/>
  <c r="BD13" i="13"/>
  <c r="BI13" i="13"/>
  <c r="BJ13" i="13"/>
  <c r="AV13" i="13"/>
  <c r="CF144" i="11"/>
  <c r="CE118" i="11"/>
  <c r="CD123" i="11"/>
  <c r="CD118" i="11"/>
  <c r="CF118" i="11"/>
  <c r="CG118" i="11"/>
  <c r="A18" i="18"/>
  <c r="A20" i="18"/>
  <c r="BH43" i="12"/>
  <c r="N94" i="11"/>
  <c r="N92" i="11"/>
  <c r="N90" i="11"/>
  <c r="N88" i="11"/>
  <c r="N79" i="11"/>
  <c r="N62" i="11"/>
  <c r="N56" i="11"/>
  <c r="N47" i="11"/>
  <c r="N86" i="11"/>
  <c r="N85" i="11"/>
  <c r="N58" i="11"/>
  <c r="N53" i="11"/>
  <c r="N30" i="11"/>
  <c r="N24" i="11"/>
  <c r="N76" i="11"/>
  <c r="N52" i="11"/>
  <c r="N26" i="11"/>
  <c r="N21" i="11"/>
  <c r="BJ43" i="12"/>
  <c r="CE123" i="11"/>
  <c r="CG128" i="11"/>
  <c r="BK43" i="12"/>
  <c r="CG123" i="11"/>
  <c r="CE128" i="11"/>
  <c r="CD128" i="11"/>
  <c r="CF128" i="11"/>
  <c r="CF123" i="11"/>
  <c r="BL43" i="12"/>
  <c r="BR43" i="12"/>
  <c r="C12" i="10"/>
  <c r="BO43" i="12"/>
  <c r="BS43" i="12"/>
  <c r="BM43" i="12"/>
  <c r="BI43" i="12"/>
  <c r="Z68" i="14"/>
  <c r="AC28" i="16"/>
  <c r="AA68" i="14"/>
  <c r="V68" i="14"/>
  <c r="BI68" i="13"/>
  <c r="BJ68" i="13"/>
  <c r="AQ68" i="13"/>
  <c r="F68" i="14"/>
  <c r="R68" i="14"/>
  <c r="BG68" i="13"/>
  <c r="J68" i="14"/>
  <c r="AY68" i="13"/>
  <c r="D68" i="14"/>
  <c r="N68" i="14"/>
  <c r="G28" i="16"/>
  <c r="T28" i="16"/>
  <c r="P28" i="16"/>
  <c r="L28" i="16"/>
  <c r="H28" i="16"/>
  <c r="U28" i="16"/>
  <c r="M28" i="16"/>
  <c r="AE28" i="16"/>
  <c r="V28" i="16"/>
  <c r="R28" i="16"/>
  <c r="N28" i="16"/>
  <c r="J28" i="16"/>
  <c r="X28" i="16"/>
  <c r="Y28" i="16"/>
  <c r="Q28" i="16"/>
  <c r="I28" i="16"/>
  <c r="W28" i="16"/>
  <c r="S28" i="16"/>
  <c r="O28" i="16"/>
  <c r="K28" i="16"/>
  <c r="U68" i="14"/>
  <c r="Q68" i="14"/>
  <c r="M68" i="14"/>
  <c r="I68" i="14"/>
  <c r="E68" i="14"/>
  <c r="W68" i="14"/>
  <c r="S68" i="14"/>
  <c r="O68" i="14"/>
  <c r="K68" i="14"/>
  <c r="G68" i="14"/>
  <c r="AC68" i="14"/>
  <c r="T68" i="14"/>
  <c r="P68" i="14"/>
  <c r="L68" i="14"/>
  <c r="H68" i="14"/>
  <c r="AZ68" i="13"/>
  <c r="BC68" i="13"/>
  <c r="AU68" i="13"/>
  <c r="BH68" i="13"/>
  <c r="AR68" i="13"/>
  <c r="AP68" i="13"/>
  <c r="BD68" i="13"/>
  <c r="AV68" i="13"/>
  <c r="BE68" i="13"/>
  <c r="BA68" i="13"/>
  <c r="AW68" i="13"/>
  <c r="AS68" i="13"/>
  <c r="BO68" i="13"/>
  <c r="BF68" i="13"/>
  <c r="BB68" i="13"/>
  <c r="AX68" i="13"/>
  <c r="AT68" i="13"/>
  <c r="A14" i="17"/>
  <c r="A16" i="18"/>
  <c r="E64" i="14"/>
  <c r="E69" i="14" s="1"/>
  <c r="I64" i="14"/>
  <c r="I69" i="14" s="1"/>
  <c r="M64" i="14"/>
  <c r="M69" i="14" s="1"/>
  <c r="Q64" i="14"/>
  <c r="Q69" i="14" s="1"/>
  <c r="U64" i="14"/>
  <c r="U69" i="14" s="1"/>
  <c r="F9" i="14"/>
  <c r="J9" i="14"/>
  <c r="N9" i="14"/>
  <c r="R9" i="14"/>
  <c r="V9" i="14"/>
  <c r="AD22" i="14"/>
  <c r="D64" i="14"/>
  <c r="D69" i="14" s="1"/>
  <c r="H64" i="14"/>
  <c r="H69" i="14" s="1"/>
  <c r="L64" i="14"/>
  <c r="L69" i="14" s="1"/>
  <c r="P64" i="14"/>
  <c r="P69" i="14" s="1"/>
  <c r="T64" i="14"/>
  <c r="T69" i="14" s="1"/>
  <c r="AD17" i="14"/>
  <c r="G64" i="14"/>
  <c r="G69" i="14" s="1"/>
  <c r="K64" i="14"/>
  <c r="K69" i="14" s="1"/>
  <c r="O64" i="14"/>
  <c r="O69" i="14" s="1"/>
  <c r="S64" i="14"/>
  <c r="S69" i="14" s="1"/>
  <c r="W64" i="14"/>
  <c r="W69" i="14" s="1"/>
  <c r="AD14" i="14"/>
  <c r="AD18" i="14"/>
  <c r="AD16" i="14"/>
  <c r="AD20" i="14"/>
  <c r="AD13" i="14"/>
  <c r="AD15" i="14"/>
  <c r="AD19" i="14"/>
  <c r="AD21" i="14"/>
  <c r="AD23" i="14"/>
  <c r="BG13" i="13"/>
  <c r="AY13" i="13"/>
  <c r="AQ13" i="13"/>
  <c r="BH13" i="13"/>
  <c r="AZ13" i="13"/>
  <c r="AR13" i="13"/>
  <c r="BC13" i="13"/>
  <c r="AU13" i="13"/>
  <c r="BN13" i="13"/>
  <c r="BE13" i="13"/>
  <c r="BA13" i="13"/>
  <c r="AW13" i="13"/>
  <c r="AS13" i="13"/>
  <c r="AP13" i="13"/>
  <c r="BF13" i="13"/>
  <c r="BB13" i="13"/>
  <c r="AX13" i="13"/>
  <c r="O64" i="13"/>
  <c r="C14" i="25" s="1"/>
  <c r="O9" i="13"/>
  <c r="F18" i="25" l="1"/>
  <c r="H15" i="25"/>
  <c r="F15" i="25"/>
  <c r="F14" i="25"/>
  <c r="H14" i="25"/>
  <c r="AB26" i="17"/>
  <c r="Z26" i="17"/>
  <c r="AA26" i="17"/>
  <c r="AA25" i="17"/>
  <c r="Z25" i="17"/>
  <c r="AA27" i="17"/>
  <c r="Z27" i="17"/>
  <c r="BO13" i="13"/>
  <c r="BO30" i="13"/>
  <c r="BP30" i="13" s="1"/>
  <c r="BQ30" i="13" s="1"/>
  <c r="BO22" i="13"/>
  <c r="BP22" i="13" s="1"/>
  <c r="BQ22" i="13" s="1"/>
  <c r="BO35" i="13"/>
  <c r="BO46" i="13"/>
  <c r="BP46" i="13" s="1"/>
  <c r="BQ46" i="13" s="1"/>
  <c r="BO51" i="13"/>
  <c r="BP51" i="13" s="1"/>
  <c r="BQ51" i="13" s="1"/>
  <c r="BO29" i="13"/>
  <c r="BP29" i="13" s="1"/>
  <c r="BQ29" i="13" s="1"/>
  <c r="BO41" i="13"/>
  <c r="BP41" i="13" s="1"/>
  <c r="BQ41" i="13" s="1"/>
  <c r="BO28" i="13"/>
  <c r="BP28" i="13" s="1"/>
  <c r="BQ28" i="13" s="1"/>
  <c r="BO40" i="13"/>
  <c r="BP40" i="13" s="1"/>
  <c r="BQ40" i="13" s="1"/>
  <c r="BO52" i="13"/>
  <c r="BP52" i="13" s="1"/>
  <c r="BQ52" i="13" s="1"/>
  <c r="BO38" i="13"/>
  <c r="BP38" i="13" s="1"/>
  <c r="BQ38" i="13" s="1"/>
  <c r="R25" i="17"/>
  <c r="U27" i="17"/>
  <c r="X26" i="17"/>
  <c r="M25" i="17"/>
  <c r="R27" i="17"/>
  <c r="L26" i="17"/>
  <c r="V26" i="17"/>
  <c r="U25" i="17"/>
  <c r="S26" i="17"/>
  <c r="J27" i="17"/>
  <c r="W25" i="17"/>
  <c r="V25" i="17"/>
  <c r="U26" i="17"/>
  <c r="S27" i="17"/>
  <c r="T26" i="17"/>
  <c r="H27" i="17"/>
  <c r="T25" i="17"/>
  <c r="J25" i="17"/>
  <c r="H25" i="17"/>
  <c r="T27" i="17"/>
  <c r="G27" i="17"/>
  <c r="P27" i="17"/>
  <c r="K25" i="17"/>
  <c r="Y27" i="17"/>
  <c r="O27" i="17"/>
  <c r="Q26" i="17"/>
  <c r="L25" i="17"/>
  <c r="I27" i="17"/>
  <c r="H26" i="17"/>
  <c r="V27" i="17"/>
  <c r="X25" i="17"/>
  <c r="W26" i="17"/>
  <c r="P26" i="17"/>
  <c r="Y26" i="17"/>
  <c r="N27" i="17"/>
  <c r="M27" i="17"/>
  <c r="Q25" i="17"/>
  <c r="I26" i="17"/>
  <c r="X27" i="17"/>
  <c r="W27" i="17"/>
  <c r="R26" i="17"/>
  <c r="P25" i="17"/>
  <c r="K26" i="17"/>
  <c r="Y25" i="17"/>
  <c r="O26" i="17"/>
  <c r="N26" i="17"/>
  <c r="M26" i="17"/>
  <c r="Q27" i="17"/>
  <c r="L27" i="17"/>
  <c r="I25" i="17"/>
  <c r="J26" i="17"/>
  <c r="S25" i="17"/>
  <c r="K27" i="17"/>
  <c r="O25" i="17"/>
  <c r="N25" i="17"/>
  <c r="G26" i="17"/>
  <c r="G25" i="17"/>
  <c r="F26" i="17"/>
  <c r="BO48" i="13"/>
  <c r="BP48" i="13" s="1"/>
  <c r="BQ48" i="13" s="1"/>
  <c r="BO31" i="13"/>
  <c r="BP31" i="13" s="1"/>
  <c r="BQ31" i="13" s="1"/>
  <c r="BO49" i="13"/>
  <c r="BP49" i="13" s="1"/>
  <c r="BQ49" i="13" s="1"/>
  <c r="BO24" i="13"/>
  <c r="BP24" i="13" s="1"/>
  <c r="BQ24" i="13" s="1"/>
  <c r="BO57" i="13"/>
  <c r="BP57" i="13" s="1"/>
  <c r="BQ57" i="13" s="1"/>
  <c r="BO34" i="13"/>
  <c r="BP34" i="13" s="1"/>
  <c r="BQ34" i="13" s="1"/>
  <c r="BO47" i="13"/>
  <c r="BP47" i="13" s="1"/>
  <c r="BQ47" i="13" s="1"/>
  <c r="BO62" i="13"/>
  <c r="BP62" i="13" s="1"/>
  <c r="BQ62" i="13" s="1"/>
  <c r="BO60" i="13"/>
  <c r="BP60" i="13" s="1"/>
  <c r="BQ60" i="13" s="1"/>
  <c r="BO21" i="13"/>
  <c r="BP21" i="13" s="1"/>
  <c r="BQ21" i="13" s="1"/>
  <c r="BO39" i="13"/>
  <c r="BP39" i="13" s="1"/>
  <c r="BQ39" i="13" s="1"/>
  <c r="BO36" i="13"/>
  <c r="BP36" i="13" s="1"/>
  <c r="BQ36" i="13" s="1"/>
  <c r="BP43" i="13"/>
  <c r="BQ43" i="13" s="1"/>
  <c r="BO37" i="13"/>
  <c r="BP37" i="13" s="1"/>
  <c r="BQ37" i="13" s="1"/>
  <c r="BO58" i="13"/>
  <c r="BP58" i="13" s="1"/>
  <c r="BQ58" i="13" s="1"/>
  <c r="BO50" i="13"/>
  <c r="BP50" i="13" s="1"/>
  <c r="BQ50" i="13" s="1"/>
  <c r="BO54" i="13"/>
  <c r="BP54" i="13" s="1"/>
  <c r="BQ54" i="13" s="1"/>
  <c r="BP56" i="13"/>
  <c r="BQ56" i="13" s="1"/>
  <c r="BO27" i="13"/>
  <c r="BP27" i="13" s="1"/>
  <c r="BQ27" i="13" s="1"/>
  <c r="BO25" i="13"/>
  <c r="BP25" i="13" s="1"/>
  <c r="BQ25" i="13" s="1"/>
  <c r="BO23" i="13"/>
  <c r="BP23" i="13" s="1"/>
  <c r="BQ23" i="13" s="1"/>
  <c r="BO55" i="13"/>
  <c r="BP55" i="13" s="1"/>
  <c r="BQ55" i="13" s="1"/>
  <c r="BO44" i="13"/>
  <c r="BP44" i="13" s="1"/>
  <c r="BQ44" i="13" s="1"/>
  <c r="BO26" i="13"/>
  <c r="BP26" i="13" s="1"/>
  <c r="BQ26" i="13" s="1"/>
  <c r="BO32" i="13"/>
  <c r="BP32" i="13" s="1"/>
  <c r="BQ32" i="13" s="1"/>
  <c r="BO42" i="13"/>
  <c r="BP42" i="13" s="1"/>
  <c r="BQ42" i="13" s="1"/>
  <c r="BO20" i="13"/>
  <c r="BP20" i="13" s="1"/>
  <c r="BQ20" i="13" s="1"/>
  <c r="BO53" i="13"/>
  <c r="BP53" i="13" s="1"/>
  <c r="BQ53" i="13" s="1"/>
  <c r="BO45" i="13"/>
  <c r="BP45" i="13" s="1"/>
  <c r="BQ45" i="13" s="1"/>
  <c r="BO33" i="13"/>
  <c r="BP33" i="13" s="1"/>
  <c r="BQ33" i="13" s="1"/>
  <c r="BO59" i="13"/>
  <c r="BP59" i="13" s="1"/>
  <c r="BQ59" i="13" s="1"/>
  <c r="BO61" i="13"/>
  <c r="BP61" i="13" s="1"/>
  <c r="BQ61" i="13" s="1"/>
  <c r="BP35" i="13"/>
  <c r="BQ35" i="13" s="1"/>
  <c r="BO19" i="13"/>
  <c r="BP19" i="13" s="1"/>
  <c r="BQ19" i="13" s="1"/>
  <c r="BO18" i="13"/>
  <c r="BP18" i="13" s="1"/>
  <c r="BQ18" i="13" s="1"/>
  <c r="BO17" i="13"/>
  <c r="BP17" i="13" s="1"/>
  <c r="BQ17" i="13" s="1"/>
  <c r="BD9" i="13"/>
  <c r="BI9" i="13"/>
  <c r="L15" i="17"/>
  <c r="L16" i="17"/>
  <c r="P15" i="17"/>
  <c r="P16" i="17"/>
  <c r="O15" i="17"/>
  <c r="O16" i="17"/>
  <c r="R15" i="17"/>
  <c r="R16" i="17"/>
  <c r="W15" i="17"/>
  <c r="W16" i="17"/>
  <c r="G15" i="17"/>
  <c r="G16" i="17"/>
  <c r="H15" i="17"/>
  <c r="H16" i="17"/>
  <c r="M15" i="17"/>
  <c r="M16" i="17"/>
  <c r="V15" i="17"/>
  <c r="V16" i="17"/>
  <c r="K15" i="17"/>
  <c r="K16" i="17"/>
  <c r="Q15" i="17"/>
  <c r="Q16" i="17"/>
  <c r="J15" i="17"/>
  <c r="J16" i="17"/>
  <c r="T15" i="17"/>
  <c r="T16" i="17"/>
  <c r="U15" i="17"/>
  <c r="U16" i="17"/>
  <c r="N15" i="17"/>
  <c r="N16" i="17"/>
  <c r="S15" i="17"/>
  <c r="S16" i="17"/>
  <c r="X15" i="17"/>
  <c r="X16" i="17"/>
  <c r="Y15" i="17"/>
  <c r="Y16" i="17"/>
  <c r="I15" i="17"/>
  <c r="I16" i="17"/>
  <c r="F15" i="17"/>
  <c r="F16" i="17"/>
  <c r="AP64" i="13"/>
  <c r="AP69" i="13" s="1"/>
  <c r="F25" i="17" s="1"/>
  <c r="BE9" i="13"/>
  <c r="BO16" i="13"/>
  <c r="BP16" i="13" s="1"/>
  <c r="BQ16" i="13" s="1"/>
  <c r="BB9" i="13"/>
  <c r="AW9" i="13"/>
  <c r="AV9" i="13"/>
  <c r="AZ9" i="13"/>
  <c r="BG9" i="13"/>
  <c r="AU9" i="13"/>
  <c r="BJ64" i="13"/>
  <c r="BJ69" i="13" s="1"/>
  <c r="AB25" i="17" s="1"/>
  <c r="AB37" i="17" s="1"/>
  <c r="BO14" i="13"/>
  <c r="BP14" i="13" s="1"/>
  <c r="BQ14" i="13" s="1"/>
  <c r="BF64" i="13"/>
  <c r="BF69" i="13" s="1"/>
  <c r="AQ9" i="13"/>
  <c r="AY9" i="13"/>
  <c r="BA9" i="13"/>
  <c r="BC9" i="13"/>
  <c r="AT64" i="13"/>
  <c r="AT69" i="13" s="1"/>
  <c r="BH9" i="13"/>
  <c r="AR9" i="13"/>
  <c r="AX9" i="13"/>
  <c r="AS9" i="13"/>
  <c r="BN9" i="13"/>
  <c r="BM64" i="13"/>
  <c r="BR13" i="13"/>
  <c r="BR1" i="13" s="1"/>
  <c r="BI64" i="13"/>
  <c r="E15" i="25"/>
  <c r="BM9" i="13"/>
  <c r="BJ9" i="13"/>
  <c r="W56" i="17"/>
  <c r="H56" i="17"/>
  <c r="L56" i="17"/>
  <c r="Q56" i="17"/>
  <c r="N56" i="17"/>
  <c r="S56" i="17"/>
  <c r="X56" i="17"/>
  <c r="Y56" i="17"/>
  <c r="I56" i="17"/>
  <c r="R56" i="17"/>
  <c r="G56" i="17"/>
  <c r="M56" i="17"/>
  <c r="V56" i="17"/>
  <c r="K56" i="17"/>
  <c r="P56" i="17"/>
  <c r="J56" i="17"/>
  <c r="O56" i="17"/>
  <c r="T56" i="17"/>
  <c r="U56" i="17"/>
  <c r="F56" i="17"/>
  <c r="D26" i="26"/>
  <c r="J15" i="25"/>
  <c r="I15" i="25"/>
  <c r="G15" i="25"/>
  <c r="A21" i="17"/>
  <c r="D26" i="21"/>
  <c r="R49" i="11"/>
  <c r="R61" i="11"/>
  <c r="R29" i="11"/>
  <c r="R35" i="11"/>
  <c r="R43" i="11"/>
  <c r="R23" i="11"/>
  <c r="AC26" i="17"/>
  <c r="AB38" i="17"/>
  <c r="AD26" i="17"/>
  <c r="AD64" i="14"/>
  <c r="C15" i="25" s="1"/>
  <c r="AD9" i="14"/>
  <c r="AC64" i="14"/>
  <c r="AC9" i="14"/>
  <c r="BP13" i="13"/>
  <c r="BQ13" i="13" s="1"/>
  <c r="BN64" i="13"/>
  <c r="BF9" i="13"/>
  <c r="AP9" i="13"/>
  <c r="AU64" i="13"/>
  <c r="AZ64" i="13"/>
  <c r="BH64" i="13"/>
  <c r="AT9" i="13"/>
  <c r="AW64" i="13"/>
  <c r="AX64" i="13"/>
  <c r="AR64" i="13"/>
  <c r="BA64" i="13"/>
  <c r="BB64" i="13"/>
  <c r="AY64" i="13"/>
  <c r="AV64" i="13"/>
  <c r="BE64" i="13"/>
  <c r="BC64" i="13"/>
  <c r="AS64" i="13"/>
  <c r="BG64" i="13"/>
  <c r="AQ64" i="13"/>
  <c r="BD64" i="13"/>
  <c r="F38" i="17" l="1"/>
  <c r="C17" i="16"/>
  <c r="AC69" i="14"/>
  <c r="G14" i="25"/>
  <c r="BC69" i="13"/>
  <c r="AX69" i="13"/>
  <c r="AV69" i="13"/>
  <c r="AR69" i="13"/>
  <c r="BH69" i="13"/>
  <c r="BG69" i="13"/>
  <c r="BA69" i="13"/>
  <c r="AQ69" i="13"/>
  <c r="G37" i="17" s="1"/>
  <c r="BE69" i="13"/>
  <c r="BB69" i="13"/>
  <c r="AW69" i="13"/>
  <c r="AU69" i="13"/>
  <c r="D25" i="26"/>
  <c r="BD69" i="13"/>
  <c r="AY69" i="13"/>
  <c r="AZ69" i="13"/>
  <c r="AS69" i="13"/>
  <c r="BI69" i="13"/>
  <c r="CL13" i="13"/>
  <c r="BR64" i="13"/>
  <c r="BR69" i="13" s="1"/>
  <c r="BR9" i="13"/>
  <c r="K15" i="25"/>
  <c r="O37" i="17"/>
  <c r="W38" i="17"/>
  <c r="G38" i="17"/>
  <c r="N37" i="17"/>
  <c r="O38" i="17"/>
  <c r="X38" i="17"/>
  <c r="Y38" i="17"/>
  <c r="AG26" i="17"/>
  <c r="AI26" i="17" s="1"/>
  <c r="K38" i="17"/>
  <c r="T37" i="17"/>
  <c r="Q38" i="17"/>
  <c r="M37" i="17"/>
  <c r="K37" i="17"/>
  <c r="M38" i="17"/>
  <c r="H38" i="17"/>
  <c r="Q37" i="17"/>
  <c r="T38" i="17"/>
  <c r="Y37" i="17"/>
  <c r="L38" i="17"/>
  <c r="V37" i="17"/>
  <c r="L37" i="17"/>
  <c r="V38" i="17"/>
  <c r="U38" i="17"/>
  <c r="S38" i="17"/>
  <c r="S37" i="17"/>
  <c r="P37" i="17"/>
  <c r="U37" i="17"/>
  <c r="R37" i="17"/>
  <c r="R38" i="17"/>
  <c r="W37" i="17"/>
  <c r="I37" i="17"/>
  <c r="X37" i="17"/>
  <c r="I38" i="17"/>
  <c r="N38" i="17"/>
  <c r="P38" i="17"/>
  <c r="J37" i="17"/>
  <c r="J38" i="17"/>
  <c r="F37" i="17"/>
  <c r="R55" i="11"/>
  <c r="AE26" i="17"/>
  <c r="BO9" i="13"/>
  <c r="BO64" i="13"/>
  <c r="BO69" i="13" s="1"/>
  <c r="BP15" i="13"/>
  <c r="BQ15" i="13" s="1"/>
  <c r="BQ9" i="13" s="1"/>
  <c r="J14" i="25" l="1"/>
  <c r="H37" i="17"/>
  <c r="I14" i="25"/>
  <c r="E14" i="25"/>
  <c r="AC25" i="17"/>
  <c r="D25" i="21"/>
  <c r="AD25" i="17"/>
  <c r="CM13" i="13"/>
  <c r="CL64" i="13"/>
  <c r="CL9" i="13"/>
  <c r="BP64" i="13"/>
  <c r="BQ64" i="13"/>
  <c r="BP9" i="13"/>
  <c r="AE25" i="17" l="1"/>
  <c r="AG25" i="17"/>
  <c r="AI25" i="17" s="1"/>
  <c r="CM64" i="13"/>
  <c r="CM9" i="13"/>
  <c r="C16" i="16"/>
  <c r="K14" i="25"/>
  <c r="A33" i="17"/>
  <c r="BG31" i="12"/>
  <c r="BF31" i="12"/>
  <c r="BE31" i="12"/>
  <c r="BD31" i="12"/>
  <c r="BC31" i="12"/>
  <c r="BB31" i="12"/>
  <c r="BA31" i="12"/>
  <c r="AZ31" i="12"/>
  <c r="AY31" i="12"/>
  <c r="AX31" i="12"/>
  <c r="AW31" i="12"/>
  <c r="AV31" i="12"/>
  <c r="AU31" i="12"/>
  <c r="BG30" i="12"/>
  <c r="BF30" i="12"/>
  <c r="BE30" i="12"/>
  <c r="BD30" i="12"/>
  <c r="BC30" i="12"/>
  <c r="BB30" i="12"/>
  <c r="BA30" i="12"/>
  <c r="AZ30" i="12"/>
  <c r="AY30" i="12"/>
  <c r="AX30" i="12"/>
  <c r="AW30" i="12"/>
  <c r="AV30" i="12"/>
  <c r="AU30" i="12"/>
  <c r="BG29" i="12"/>
  <c r="BF29" i="12"/>
  <c r="BE29" i="12"/>
  <c r="BD29" i="12"/>
  <c r="BC29" i="12"/>
  <c r="BB29" i="12"/>
  <c r="BA29" i="12"/>
  <c r="AZ29" i="12"/>
  <c r="AY29" i="12"/>
  <c r="AX29" i="12"/>
  <c r="AW29" i="12"/>
  <c r="AV29" i="12"/>
  <c r="AU29" i="12"/>
  <c r="BG28" i="12"/>
  <c r="BF28" i="12"/>
  <c r="BE28" i="12"/>
  <c r="BD28" i="12"/>
  <c r="BC28" i="12"/>
  <c r="BB28" i="12"/>
  <c r="BA28" i="12"/>
  <c r="AZ28" i="12"/>
  <c r="AY28" i="12"/>
  <c r="AX28" i="12"/>
  <c r="AW28" i="12"/>
  <c r="AV28" i="12"/>
  <c r="AU28" i="12"/>
  <c r="BG27" i="12"/>
  <c r="BF27" i="12"/>
  <c r="BE27" i="12"/>
  <c r="BD27" i="12"/>
  <c r="BC27" i="12"/>
  <c r="BB27" i="12"/>
  <c r="BA27" i="12"/>
  <c r="AZ27" i="12"/>
  <c r="AY27" i="12"/>
  <c r="AX27" i="12"/>
  <c r="AW27" i="12"/>
  <c r="AV27" i="12"/>
  <c r="AU27" i="12"/>
  <c r="BG26" i="12"/>
  <c r="BF26" i="12"/>
  <c r="BE26" i="12"/>
  <c r="BD26" i="12"/>
  <c r="BC26" i="12"/>
  <c r="BB26" i="12"/>
  <c r="BA26" i="12"/>
  <c r="AZ26" i="12"/>
  <c r="AY26" i="12"/>
  <c r="AX26" i="12"/>
  <c r="AW26" i="12"/>
  <c r="AV26" i="12"/>
  <c r="AU26" i="12"/>
  <c r="BG22" i="12"/>
  <c r="BF22" i="12"/>
  <c r="BE22" i="12"/>
  <c r="BD22" i="12"/>
  <c r="BC22" i="12"/>
  <c r="BB22" i="12"/>
  <c r="BA22" i="12"/>
  <c r="AZ22" i="12"/>
  <c r="AY22" i="12"/>
  <c r="AX22" i="12"/>
  <c r="AW22" i="12"/>
  <c r="AV22" i="12"/>
  <c r="AU22" i="12"/>
  <c r="BG21" i="12"/>
  <c r="BF21" i="12"/>
  <c r="BE21" i="12"/>
  <c r="BD21" i="12"/>
  <c r="BC21" i="12"/>
  <c r="BB21" i="12"/>
  <c r="BA21" i="12"/>
  <c r="AZ21" i="12"/>
  <c r="AY21" i="12"/>
  <c r="AX21" i="12"/>
  <c r="AW21" i="12"/>
  <c r="AV21" i="12"/>
  <c r="AU21" i="12"/>
  <c r="BG20" i="12"/>
  <c r="BF20" i="12"/>
  <c r="BE20" i="12"/>
  <c r="BD20" i="12"/>
  <c r="BC20" i="12"/>
  <c r="BB20" i="12"/>
  <c r="BA20" i="12"/>
  <c r="AZ20" i="12"/>
  <c r="AY20" i="12"/>
  <c r="AX20" i="12"/>
  <c r="AW20" i="12"/>
  <c r="AV20" i="12"/>
  <c r="AU20" i="12"/>
  <c r="BG19" i="12"/>
  <c r="BF19" i="12"/>
  <c r="BE19" i="12"/>
  <c r="BD19" i="12"/>
  <c r="BC19" i="12"/>
  <c r="BB19" i="12"/>
  <c r="BA19" i="12"/>
  <c r="AZ19" i="12"/>
  <c r="AY19" i="12"/>
  <c r="AX19" i="12"/>
  <c r="AW19" i="12"/>
  <c r="AV19" i="12"/>
  <c r="AU19" i="12"/>
  <c r="BG18" i="12"/>
  <c r="BF18" i="12"/>
  <c r="BE18" i="12"/>
  <c r="BD18" i="12"/>
  <c r="BC18" i="12"/>
  <c r="BB18" i="12"/>
  <c r="BA18" i="12"/>
  <c r="AZ18" i="12"/>
  <c r="AY18" i="12"/>
  <c r="AX18" i="12"/>
  <c r="AW18" i="12"/>
  <c r="AV18" i="12"/>
  <c r="AU18" i="12"/>
  <c r="BG17" i="12"/>
  <c r="BF17" i="12"/>
  <c r="BE17" i="12"/>
  <c r="BD17" i="12"/>
  <c r="BC17" i="12"/>
  <c r="BB17" i="12"/>
  <c r="BA17" i="12"/>
  <c r="AZ17" i="12"/>
  <c r="AY17" i="12"/>
  <c r="AX17" i="12"/>
  <c r="AW17" i="12"/>
  <c r="AV17" i="12"/>
  <c r="AU17" i="12"/>
  <c r="BG16" i="12"/>
  <c r="BE16" i="12"/>
  <c r="BD16" i="12"/>
  <c r="BC16" i="12"/>
  <c r="BA16" i="12"/>
  <c r="AZ16" i="12"/>
  <c r="AY16" i="12"/>
  <c r="AW16" i="12"/>
  <c r="AV16" i="12"/>
  <c r="AU16" i="12"/>
  <c r="BB15" i="12"/>
  <c r="AX15" i="12"/>
  <c r="R14" i="12"/>
  <c r="BE14" i="12" s="1"/>
  <c r="R15" i="12"/>
  <c r="R16" i="12"/>
  <c r="R17" i="12"/>
  <c r="R18" i="12"/>
  <c r="R19" i="12"/>
  <c r="R20" i="12"/>
  <c r="R21" i="12"/>
  <c r="R22" i="12"/>
  <c r="R23" i="12"/>
  <c r="AW23" i="12" s="1"/>
  <c r="R24" i="12"/>
  <c r="BG24" i="12" s="1"/>
  <c r="R25" i="12"/>
  <c r="R26" i="12"/>
  <c r="R27" i="12"/>
  <c r="R28" i="12"/>
  <c r="R29" i="12"/>
  <c r="R30" i="12"/>
  <c r="R31" i="12"/>
  <c r="R13" i="12"/>
  <c r="BE13" i="12" s="1"/>
  <c r="AV7" i="12"/>
  <c r="AW7" i="12"/>
  <c r="AX7" i="12"/>
  <c r="AY7" i="12"/>
  <c r="AZ7" i="12"/>
  <c r="BA7" i="12"/>
  <c r="BB7" i="12"/>
  <c r="BC7" i="12"/>
  <c r="BD7" i="12"/>
  <c r="BE7" i="12"/>
  <c r="BE12" i="12" s="1"/>
  <c r="BF7" i="12"/>
  <c r="BF12" i="12" s="1"/>
  <c r="BG7" i="12"/>
  <c r="BG12" i="12" s="1"/>
  <c r="BT7" i="12"/>
  <c r="BT12" i="12" s="1"/>
  <c r="AU7" i="12"/>
  <c r="AU12" i="12" s="1"/>
  <c r="AT13" i="12"/>
  <c r="AT7" i="12"/>
  <c r="AT12" i="12" s="1"/>
  <c r="V7" i="12"/>
  <c r="W7" i="12"/>
  <c r="X7" i="12"/>
  <c r="Y7" i="12"/>
  <c r="Z7" i="12"/>
  <c r="AA7" i="12"/>
  <c r="AB7" i="12"/>
  <c r="AC7" i="12"/>
  <c r="AD7" i="12"/>
  <c r="AE7" i="12"/>
  <c r="AF7" i="12"/>
  <c r="AG7" i="12"/>
  <c r="AH7" i="12"/>
  <c r="AI7" i="12"/>
  <c r="AJ7" i="12"/>
  <c r="AK7" i="12"/>
  <c r="AL7" i="12"/>
  <c r="AM7" i="12"/>
  <c r="AS7" i="12"/>
  <c r="AS12" i="12" s="1"/>
  <c r="U7" i="12"/>
  <c r="AM7" i="11"/>
  <c r="AM12" i="11" s="1"/>
  <c r="AM1" i="11" s="1"/>
  <c r="AN7" i="11"/>
  <c r="AN12" i="11" s="1"/>
  <c r="AN1" i="11" s="1"/>
  <c r="AO7" i="11"/>
  <c r="AO12" i="11" s="1"/>
  <c r="AO1" i="11" s="1"/>
  <c r="AP7" i="11"/>
  <c r="AP12" i="11" s="1"/>
  <c r="AP1" i="11" s="1"/>
  <c r="AQ7" i="11"/>
  <c r="AQ12" i="11" s="1"/>
  <c r="AQ1" i="11" s="1"/>
  <c r="AR7" i="11"/>
  <c r="AR12" i="11" s="1"/>
  <c r="AR1" i="11" s="1"/>
  <c r="AS7" i="11"/>
  <c r="AS12" i="11" s="1"/>
  <c r="AS1" i="11" s="1"/>
  <c r="AT7" i="11"/>
  <c r="AT12" i="11" s="1"/>
  <c r="AT1" i="11" s="1"/>
  <c r="AU7" i="11"/>
  <c r="AU12" i="11" s="1"/>
  <c r="AU1" i="11" s="1"/>
  <c r="AV7" i="11"/>
  <c r="AV12" i="11" s="1"/>
  <c r="AV1" i="11" s="1"/>
  <c r="AW7" i="11"/>
  <c r="AW12" i="11" s="1"/>
  <c r="AW1" i="11" s="1"/>
  <c r="AX7" i="11"/>
  <c r="AX12" i="11" s="1"/>
  <c r="AX1" i="11" s="1"/>
  <c r="AY7" i="11"/>
  <c r="AY12" i="11" s="1"/>
  <c r="AY1" i="11" s="1"/>
  <c r="AZ7" i="11"/>
  <c r="AZ12" i="11" s="1"/>
  <c r="AZ1" i="11" s="1"/>
  <c r="BA7" i="11"/>
  <c r="BA12" i="11" s="1"/>
  <c r="BA1" i="11" s="1"/>
  <c r="BB7" i="11"/>
  <c r="BB12" i="11" s="1"/>
  <c r="BB1" i="11" s="1"/>
  <c r="BC7" i="11"/>
  <c r="BC12" i="11" s="1"/>
  <c r="BC1" i="11" s="1"/>
  <c r="BD7" i="11"/>
  <c r="BD12" i="11" s="1"/>
  <c r="BD1" i="11" s="1"/>
  <c r="BJ7" i="11"/>
  <c r="BJ12" i="11" s="1"/>
  <c r="AK7" i="11"/>
  <c r="AK12" i="11" s="1"/>
  <c r="BL7" i="11"/>
  <c r="BL12" i="11" s="1"/>
  <c r="BM7" i="11"/>
  <c r="BM12" i="11" s="1"/>
  <c r="BN7" i="11"/>
  <c r="BN12" i="11" s="1"/>
  <c r="BO7" i="11"/>
  <c r="BO12" i="11" s="1"/>
  <c r="BP7" i="11"/>
  <c r="BP12" i="11" s="1"/>
  <c r="BQ7" i="11"/>
  <c r="BQ12" i="11" s="1"/>
  <c r="BR7" i="11"/>
  <c r="BR12" i="11" s="1"/>
  <c r="BS7" i="11"/>
  <c r="BS12" i="11" s="1"/>
  <c r="BT7" i="11"/>
  <c r="BT12" i="11" s="1"/>
  <c r="BU7" i="11"/>
  <c r="BU12" i="11" s="1"/>
  <c r="BV7" i="11"/>
  <c r="BV12" i="11" s="1"/>
  <c r="BW7" i="11"/>
  <c r="BW12" i="11" s="1"/>
  <c r="BX7" i="11"/>
  <c r="BX12" i="11" s="1"/>
  <c r="BY7" i="11"/>
  <c r="BY12" i="11" s="1"/>
  <c r="BZ7" i="11"/>
  <c r="BZ12" i="11" s="1"/>
  <c r="CA7" i="11"/>
  <c r="CA12" i="11" s="1"/>
  <c r="CB7" i="11"/>
  <c r="CB12" i="11" s="1"/>
  <c r="CC7" i="11"/>
  <c r="CC12" i="11" s="1"/>
  <c r="CH7" i="11"/>
  <c r="BK7" i="11"/>
  <c r="BK12" i="11" s="1"/>
  <c r="G9" i="12"/>
  <c r="H9" i="12"/>
  <c r="J9" i="12"/>
  <c r="K9" i="12"/>
  <c r="L9" i="12"/>
  <c r="N9" i="12"/>
  <c r="O9" i="12"/>
  <c r="P9" i="12"/>
  <c r="I9" i="12"/>
  <c r="M9" i="12"/>
  <c r="H39" i="12"/>
  <c r="L39" i="12"/>
  <c r="P39" i="12"/>
  <c r="I39" i="12"/>
  <c r="J39" i="12"/>
  <c r="M39" i="12"/>
  <c r="N39" i="12"/>
  <c r="A31" i="12"/>
  <c r="A30" i="12"/>
  <c r="A29" i="12"/>
  <c r="A28" i="12"/>
  <c r="A27" i="12"/>
  <c r="A26" i="12"/>
  <c r="A25" i="12"/>
  <c r="A24" i="12"/>
  <c r="A23" i="12"/>
  <c r="A22" i="12"/>
  <c r="A21" i="12"/>
  <c r="A20" i="12"/>
  <c r="A19" i="12"/>
  <c r="A18" i="12"/>
  <c r="A17" i="12"/>
  <c r="A16" i="12"/>
  <c r="A15" i="12"/>
  <c r="F9" i="12"/>
  <c r="A14" i="12"/>
  <c r="A13" i="12"/>
  <c r="A5" i="12"/>
  <c r="A2" i="12"/>
  <c r="A1" i="12"/>
  <c r="CH12" i="11" l="1"/>
  <c r="AL12" i="12"/>
  <c r="AL1" i="12" s="1"/>
  <c r="V12" i="12"/>
  <c r="V1" i="12" s="1"/>
  <c r="AI12" i="12"/>
  <c r="AI1" i="12" s="1"/>
  <c r="AA12" i="12"/>
  <c r="AA1" i="12" s="1"/>
  <c r="AH12" i="12"/>
  <c r="AH1" i="12" s="1"/>
  <c r="U12" i="12"/>
  <c r="U1" i="12" s="1"/>
  <c r="AG12" i="12"/>
  <c r="AG1" i="12" s="1"/>
  <c r="Y12" i="12"/>
  <c r="Y1" i="12" s="1"/>
  <c r="AF12" i="12"/>
  <c r="AF1" i="12" s="1"/>
  <c r="X12" i="12"/>
  <c r="X1" i="12" s="1"/>
  <c r="AM12" i="12"/>
  <c r="AM1" i="12" s="1"/>
  <c r="AE12" i="12"/>
  <c r="AE1" i="12" s="1"/>
  <c r="W12" i="12"/>
  <c r="W1" i="12" s="1"/>
  <c r="Z12" i="12"/>
  <c r="Z1" i="12" s="1"/>
  <c r="AD12" i="12"/>
  <c r="AD1" i="12" s="1"/>
  <c r="AK12" i="12"/>
  <c r="AK1" i="12" s="1"/>
  <c r="AC12" i="12"/>
  <c r="AC1" i="12" s="1"/>
  <c r="AJ12" i="12"/>
  <c r="AJ1" i="12" s="1"/>
  <c r="AB12" i="12"/>
  <c r="AB1" i="12" s="1"/>
  <c r="AK1" i="11"/>
  <c r="AL12" i="11"/>
  <c r="AL1" i="11" s="1"/>
  <c r="BT29" i="12"/>
  <c r="BT21" i="12"/>
  <c r="BT17" i="12"/>
  <c r="BT20" i="12"/>
  <c r="BE23" i="12"/>
  <c r="BT19" i="12"/>
  <c r="BA23" i="12"/>
  <c r="BE24" i="12"/>
  <c r="BT28" i="12"/>
  <c r="BT18" i="12"/>
  <c r="BT22" i="12"/>
  <c r="BA24" i="12"/>
  <c r="BT27" i="12"/>
  <c r="BT31" i="12"/>
  <c r="AW24" i="12"/>
  <c r="BT26" i="12"/>
  <c r="BT30" i="12"/>
  <c r="BH25" i="12"/>
  <c r="BL25" i="12"/>
  <c r="BW25" i="12"/>
  <c r="CQ25" i="12" s="1"/>
  <c r="CR25" i="12" s="1"/>
  <c r="BK25" i="12"/>
  <c r="BJ25" i="12"/>
  <c r="BI25" i="12"/>
  <c r="BM25" i="12"/>
  <c r="AV25" i="12"/>
  <c r="AZ25" i="12"/>
  <c r="BD25" i="12"/>
  <c r="AU25" i="12"/>
  <c r="AY25" i="12"/>
  <c r="BC25" i="12"/>
  <c r="BG25" i="12"/>
  <c r="AX25" i="12"/>
  <c r="BB25" i="12"/>
  <c r="BF25" i="12"/>
  <c r="AW25" i="12"/>
  <c r="BA25" i="12"/>
  <c r="BE25" i="12"/>
  <c r="AZ24" i="12"/>
  <c r="AU24" i="12"/>
  <c r="AY24" i="12"/>
  <c r="BC24" i="12"/>
  <c r="BH24" i="12"/>
  <c r="BL24" i="12"/>
  <c r="BW24" i="12"/>
  <c r="CQ24" i="12" s="1"/>
  <c r="CR24" i="12" s="1"/>
  <c r="BJ24" i="12"/>
  <c r="BI24" i="12"/>
  <c r="BM24" i="12"/>
  <c r="BK24" i="12"/>
  <c r="AV24" i="12"/>
  <c r="BD24" i="12"/>
  <c r="AX24" i="12"/>
  <c r="BB24" i="12"/>
  <c r="BF24" i="12"/>
  <c r="BH23" i="12"/>
  <c r="BL23" i="12"/>
  <c r="BW23" i="12"/>
  <c r="CQ23" i="12" s="1"/>
  <c r="CR23" i="12" s="1"/>
  <c r="BJ23" i="12"/>
  <c r="BI23" i="12"/>
  <c r="BM23" i="12"/>
  <c r="BK23" i="12"/>
  <c r="AV23" i="12"/>
  <c r="BD23" i="12"/>
  <c r="AX23" i="12"/>
  <c r="BB23" i="12"/>
  <c r="BF23" i="12"/>
  <c r="AZ23" i="12"/>
  <c r="AU23" i="12"/>
  <c r="AY23" i="12"/>
  <c r="BC23" i="12"/>
  <c r="BG23" i="12"/>
  <c r="BH16" i="12"/>
  <c r="BL16" i="12"/>
  <c r="BW16" i="12"/>
  <c r="CQ16" i="12" s="1"/>
  <c r="CR16" i="12" s="1"/>
  <c r="BI16" i="12"/>
  <c r="BM16" i="12"/>
  <c r="BK16" i="12"/>
  <c r="BJ16" i="12"/>
  <c r="AX16" i="12"/>
  <c r="BB16" i="12"/>
  <c r="BF16" i="12"/>
  <c r="BH15" i="12"/>
  <c r="BL15" i="12"/>
  <c r="BW15" i="12"/>
  <c r="CQ15" i="12" s="1"/>
  <c r="CR15" i="12" s="1"/>
  <c r="BK15" i="12"/>
  <c r="BJ15" i="12"/>
  <c r="BI15" i="12"/>
  <c r="BM15" i="12"/>
  <c r="BF15" i="12"/>
  <c r="AV14" i="12"/>
  <c r="BD14" i="12"/>
  <c r="BA14" i="12"/>
  <c r="AZ14" i="12"/>
  <c r="AW14" i="12"/>
  <c r="BH14" i="12"/>
  <c r="BL14" i="12"/>
  <c r="BW14" i="12"/>
  <c r="CQ14" i="12" s="1"/>
  <c r="CR14" i="12" s="1"/>
  <c r="BI14" i="12"/>
  <c r="BM14" i="12"/>
  <c r="BK14" i="12"/>
  <c r="BJ14" i="12"/>
  <c r="AX14" i="12"/>
  <c r="BB14" i="12"/>
  <c r="BF14" i="12"/>
  <c r="AU14" i="12"/>
  <c r="AY14" i="12"/>
  <c r="BC14" i="12"/>
  <c r="BG14" i="12"/>
  <c r="BB43" i="12"/>
  <c r="BB12" i="12"/>
  <c r="AX43" i="12"/>
  <c r="AX12" i="12"/>
  <c r="BC43" i="12"/>
  <c r="BC12" i="12"/>
  <c r="AY43" i="12"/>
  <c r="AY12" i="12"/>
  <c r="BD43" i="12"/>
  <c r="BD12" i="12"/>
  <c r="AZ43" i="12"/>
  <c r="AZ12" i="12"/>
  <c r="AV43" i="12"/>
  <c r="AV12" i="12"/>
  <c r="BA43" i="12"/>
  <c r="BA12" i="12"/>
  <c r="AW43" i="12"/>
  <c r="AW12" i="12"/>
  <c r="BK118" i="11"/>
  <c r="AY13" i="12"/>
  <c r="BG13" i="12"/>
  <c r="AU13" i="12"/>
  <c r="BC13" i="12"/>
  <c r="AZ13" i="12"/>
  <c r="AV13" i="12"/>
  <c r="BD13" i="12"/>
  <c r="AW13" i="12"/>
  <c r="BA13" i="12"/>
  <c r="BI13" i="12"/>
  <c r="BM13" i="12"/>
  <c r="BH13" i="12"/>
  <c r="BL13" i="12"/>
  <c r="BW13" i="12"/>
  <c r="BK13" i="12"/>
  <c r="BJ13" i="12"/>
  <c r="AX13" i="12"/>
  <c r="BB13" i="12"/>
  <c r="BF13" i="12"/>
  <c r="A44" i="17"/>
  <c r="A51" i="17" s="1"/>
  <c r="A64" i="17" s="1"/>
  <c r="A72" i="17" s="1"/>
  <c r="CA128" i="11"/>
  <c r="CA118" i="11"/>
  <c r="BS128" i="11"/>
  <c r="BS118" i="11"/>
  <c r="BO128" i="11"/>
  <c r="BO118" i="11"/>
  <c r="BX128" i="11"/>
  <c r="BX118" i="11"/>
  <c r="BY128" i="11"/>
  <c r="BY118" i="11"/>
  <c r="BQ128" i="11"/>
  <c r="BQ118" i="11"/>
  <c r="BM128" i="11"/>
  <c r="BM118" i="11"/>
  <c r="BW128" i="11"/>
  <c r="BW118" i="11"/>
  <c r="CB128" i="11"/>
  <c r="CB118" i="11"/>
  <c r="BP128" i="11"/>
  <c r="BP118" i="11"/>
  <c r="CC128" i="11"/>
  <c r="CC118" i="11"/>
  <c r="BU128" i="11"/>
  <c r="BU118" i="11"/>
  <c r="CH128" i="11"/>
  <c r="CH118" i="11"/>
  <c r="BZ128" i="11"/>
  <c r="BZ118" i="11"/>
  <c r="BV128" i="11"/>
  <c r="BV118" i="11"/>
  <c r="BR128" i="11"/>
  <c r="BR118" i="11"/>
  <c r="BN128" i="11"/>
  <c r="BN118" i="11"/>
  <c r="BT128" i="11"/>
  <c r="BT118" i="11"/>
  <c r="BL128" i="11"/>
  <c r="BL118" i="11"/>
  <c r="AW15" i="12"/>
  <c r="BA15" i="12"/>
  <c r="BE15" i="12"/>
  <c r="AV15" i="12"/>
  <c r="AZ15" i="12"/>
  <c r="BD15" i="12"/>
  <c r="AU15" i="12"/>
  <c r="AY15" i="12"/>
  <c r="BC15" i="12"/>
  <c r="BG15" i="12"/>
  <c r="BK123" i="11"/>
  <c r="BK128" i="11"/>
  <c r="BE43" i="12"/>
  <c r="BF43" i="12"/>
  <c r="BT43" i="12"/>
  <c r="BG43" i="12"/>
  <c r="AU43" i="12"/>
  <c r="CH123" i="11"/>
  <c r="BW123" i="11"/>
  <c r="BS123" i="11"/>
  <c r="BO123" i="11"/>
  <c r="BX123" i="11"/>
  <c r="BT123" i="11"/>
  <c r="BP123" i="11"/>
  <c r="BL123" i="11"/>
  <c r="BZ123" i="11"/>
  <c r="BV123" i="11"/>
  <c r="BR123" i="11"/>
  <c r="BN123" i="11"/>
  <c r="CA123" i="11"/>
  <c r="CB123" i="11"/>
  <c r="CC123" i="11"/>
  <c r="BY123" i="11"/>
  <c r="BU123" i="11"/>
  <c r="BQ123" i="11"/>
  <c r="BM123" i="11"/>
  <c r="A14" i="18"/>
  <c r="O39" i="12"/>
  <c r="K39" i="12"/>
  <c r="G39" i="12"/>
  <c r="D9" i="12"/>
  <c r="Q9" i="12"/>
  <c r="E39" i="12"/>
  <c r="D39" i="12"/>
  <c r="Q39" i="12"/>
  <c r="E9" i="12"/>
  <c r="F39" i="12"/>
  <c r="K11" i="25" l="1"/>
  <c r="CK142" i="11"/>
  <c r="ED13" i="11"/>
  <c r="H13" i="25"/>
  <c r="F13" i="25"/>
  <c r="AA24" i="17"/>
  <c r="Z24" i="17"/>
  <c r="C13" i="16"/>
  <c r="I24" i="17"/>
  <c r="Q24" i="17"/>
  <c r="Y24" i="17"/>
  <c r="P24" i="17"/>
  <c r="V24" i="17"/>
  <c r="S24" i="17"/>
  <c r="L24" i="17"/>
  <c r="O24" i="17"/>
  <c r="K24" i="17"/>
  <c r="R24" i="17"/>
  <c r="M24" i="17"/>
  <c r="N24" i="17"/>
  <c r="J24" i="17"/>
  <c r="U24" i="17"/>
  <c r="W24" i="17"/>
  <c r="H24" i="17"/>
  <c r="X24" i="17"/>
  <c r="T24" i="17"/>
  <c r="G24" i="17"/>
  <c r="I22" i="17"/>
  <c r="T22" i="17"/>
  <c r="P22" i="17"/>
  <c r="Q22" i="17"/>
  <c r="U22" i="17"/>
  <c r="X22" i="17"/>
  <c r="J22" i="17"/>
  <c r="M22" i="17"/>
  <c r="R22" i="17"/>
  <c r="N22" i="17"/>
  <c r="O22" i="17"/>
  <c r="V22" i="17"/>
  <c r="K22" i="17"/>
  <c r="W22" i="17"/>
  <c r="S22" i="17"/>
  <c r="Y22" i="17"/>
  <c r="L22" i="17"/>
  <c r="H22" i="17"/>
  <c r="G22" i="17"/>
  <c r="ED73" i="11"/>
  <c r="EJ73" i="11" s="1"/>
  <c r="ED25" i="11"/>
  <c r="EJ25" i="11" s="1"/>
  <c r="ED22" i="11"/>
  <c r="EJ22" i="11" s="1"/>
  <c r="ED66" i="11"/>
  <c r="EJ66" i="11" s="1"/>
  <c r="ED35" i="11"/>
  <c r="EJ35" i="11" s="1"/>
  <c r="ED44" i="11"/>
  <c r="EJ44" i="11" s="1"/>
  <c r="ED40" i="11"/>
  <c r="EJ40" i="11" s="1"/>
  <c r="ED38" i="11"/>
  <c r="EJ38" i="11" s="1"/>
  <c r="ED47" i="11"/>
  <c r="EJ47" i="11" s="1"/>
  <c r="ED46" i="11"/>
  <c r="EJ46" i="11" s="1"/>
  <c r="ED108" i="11"/>
  <c r="EJ108" i="11" s="1"/>
  <c r="ED83" i="11"/>
  <c r="EJ83" i="11" s="1"/>
  <c r="ED104" i="11"/>
  <c r="EJ104" i="11" s="1"/>
  <c r="ED109" i="11"/>
  <c r="EJ109" i="11" s="1"/>
  <c r="ED82" i="11"/>
  <c r="EJ82" i="11" s="1"/>
  <c r="ED72" i="11"/>
  <c r="EJ72" i="11" s="1"/>
  <c r="ED105" i="11"/>
  <c r="EJ105" i="11" s="1"/>
  <c r="ED107" i="11"/>
  <c r="EJ107" i="11" s="1"/>
  <c r="ED102" i="11"/>
  <c r="EJ102" i="11" s="1"/>
  <c r="ED21" i="11"/>
  <c r="EJ21" i="11" s="1"/>
  <c r="ED106" i="11"/>
  <c r="EJ106" i="11" s="1"/>
  <c r="ED32" i="11"/>
  <c r="EJ32" i="11" s="1"/>
  <c r="ED97" i="11"/>
  <c r="EJ97" i="11" s="1"/>
  <c r="ED98" i="11"/>
  <c r="EJ98" i="11" s="1"/>
  <c r="ED87" i="11"/>
  <c r="EJ87" i="11" s="1"/>
  <c r="ED92" i="11"/>
  <c r="EJ92" i="11" s="1"/>
  <c r="ED28" i="11"/>
  <c r="EJ28" i="11" s="1"/>
  <c r="ED18" i="11"/>
  <c r="EJ18" i="11" s="1"/>
  <c r="ED93" i="11"/>
  <c r="EJ93" i="11" s="1"/>
  <c r="ED91" i="11"/>
  <c r="EJ91" i="11" s="1"/>
  <c r="ED96" i="11"/>
  <c r="EJ96" i="11" s="1"/>
  <c r="ED26" i="11"/>
  <c r="EJ26" i="11" s="1"/>
  <c r="ED90" i="11"/>
  <c r="EJ90" i="11" s="1"/>
  <c r="ED55" i="11"/>
  <c r="EJ55" i="11" s="1"/>
  <c r="ED76" i="11"/>
  <c r="EJ76" i="11" s="1"/>
  <c r="ED110" i="11"/>
  <c r="EJ110" i="11" s="1"/>
  <c r="ED95" i="11"/>
  <c r="EJ95" i="11" s="1"/>
  <c r="ED77" i="11"/>
  <c r="EJ77" i="11" s="1"/>
  <c r="ED64" i="11"/>
  <c r="EJ64" i="11" s="1"/>
  <c r="ED86" i="11"/>
  <c r="EJ86" i="11" s="1"/>
  <c r="ED67" i="11"/>
  <c r="EJ67" i="11" s="1"/>
  <c r="ED65" i="11"/>
  <c r="EJ65" i="11" s="1"/>
  <c r="ED58" i="11"/>
  <c r="EJ58" i="11" s="1"/>
  <c r="ED31" i="11"/>
  <c r="EJ31" i="11" s="1"/>
  <c r="ED60" i="11"/>
  <c r="EJ60" i="11" s="1"/>
  <c r="ED78" i="11"/>
  <c r="EJ78" i="11" s="1"/>
  <c r="ED59" i="11"/>
  <c r="EJ59" i="11" s="1"/>
  <c r="ED61" i="11"/>
  <c r="EJ61" i="11" s="1"/>
  <c r="ED74" i="11"/>
  <c r="EJ74" i="11" s="1"/>
  <c r="ED99" i="11"/>
  <c r="EJ99" i="11" s="1"/>
  <c r="ED39" i="11"/>
  <c r="EJ39" i="11" s="1"/>
  <c r="ED100" i="11"/>
  <c r="EJ100" i="11" s="1"/>
  <c r="ED68" i="11"/>
  <c r="EJ68" i="11" s="1"/>
  <c r="ED36" i="11"/>
  <c r="EJ36" i="11" s="1"/>
  <c r="ED94" i="11"/>
  <c r="EJ94" i="11" s="1"/>
  <c r="ED30" i="11"/>
  <c r="EJ30" i="11" s="1"/>
  <c r="ED75" i="11"/>
  <c r="EJ75" i="11" s="1"/>
  <c r="ED101" i="11"/>
  <c r="EJ101" i="11" s="1"/>
  <c r="ED69" i="11"/>
  <c r="EJ69" i="11" s="1"/>
  <c r="ED50" i="11"/>
  <c r="EJ50" i="11" s="1"/>
  <c r="ED79" i="11"/>
  <c r="EJ79" i="11" s="1"/>
  <c r="ED23" i="11"/>
  <c r="EJ23" i="11" s="1"/>
  <c r="ED88" i="11"/>
  <c r="EJ88" i="11" s="1"/>
  <c r="ED56" i="11"/>
  <c r="EJ56" i="11" s="1"/>
  <c r="ED24" i="11"/>
  <c r="EJ24" i="11" s="1"/>
  <c r="ED70" i="11"/>
  <c r="EJ70" i="11" s="1"/>
  <c r="ED14" i="11"/>
  <c r="EJ14" i="11" s="1"/>
  <c r="ED51" i="11"/>
  <c r="EJ51" i="11" s="1"/>
  <c r="ED89" i="11"/>
  <c r="EJ89" i="11" s="1"/>
  <c r="ED57" i="11"/>
  <c r="EJ57" i="11" s="1"/>
  <c r="ED42" i="11"/>
  <c r="EJ42" i="11" s="1"/>
  <c r="ED71" i="11"/>
  <c r="EJ71" i="11" s="1"/>
  <c r="ED19" i="11"/>
  <c r="EJ19" i="11" s="1"/>
  <c r="ED84" i="11"/>
  <c r="EJ84" i="11" s="1"/>
  <c r="ED52" i="11"/>
  <c r="EJ52" i="11" s="1"/>
  <c r="ED20" i="11"/>
  <c r="EJ20" i="11" s="1"/>
  <c r="ED62" i="11"/>
  <c r="EJ62" i="11" s="1"/>
  <c r="ED111" i="11"/>
  <c r="EJ111" i="11" s="1"/>
  <c r="ED43" i="11"/>
  <c r="EJ43" i="11" s="1"/>
  <c r="ED85" i="11"/>
  <c r="EJ85" i="11" s="1"/>
  <c r="ED53" i="11"/>
  <c r="EJ53" i="11" s="1"/>
  <c r="ED34" i="11"/>
  <c r="EJ34" i="11" s="1"/>
  <c r="ED63" i="11"/>
  <c r="EJ63" i="11" s="1"/>
  <c r="ED112" i="11"/>
  <c r="EJ112" i="11" s="1"/>
  <c r="ED80" i="11"/>
  <c r="EJ80" i="11" s="1"/>
  <c r="ED48" i="11"/>
  <c r="EJ48" i="11" s="1"/>
  <c r="ED16" i="11"/>
  <c r="EJ16" i="11" s="1"/>
  <c r="ED54" i="11"/>
  <c r="EJ54" i="11" s="1"/>
  <c r="ED103" i="11"/>
  <c r="EJ103" i="11" s="1"/>
  <c r="ED27" i="11"/>
  <c r="EJ27" i="11" s="1"/>
  <c r="ED81" i="11"/>
  <c r="EJ81" i="11" s="1"/>
  <c r="ED33" i="11"/>
  <c r="EJ33" i="11" s="1"/>
  <c r="ED49" i="11"/>
  <c r="EJ49" i="11" s="1"/>
  <c r="ED37" i="11"/>
  <c r="EJ37" i="11" s="1"/>
  <c r="ED17" i="11"/>
  <c r="EJ17" i="11" s="1"/>
  <c r="ED15" i="11"/>
  <c r="EJ15" i="11" s="1"/>
  <c r="ED45" i="11"/>
  <c r="EJ45" i="11" s="1"/>
  <c r="ED41" i="11"/>
  <c r="EJ41" i="11" s="1"/>
  <c r="ED29" i="11"/>
  <c r="EJ29" i="11" s="1"/>
  <c r="BW1" i="12"/>
  <c r="BE9" i="12"/>
  <c r="BT16" i="12"/>
  <c r="BD9" i="12"/>
  <c r="BT23" i="12"/>
  <c r="BD39" i="12"/>
  <c r="BD44" i="12" s="1"/>
  <c r="BT25" i="12"/>
  <c r="BT24" i="12"/>
  <c r="AX39" i="12"/>
  <c r="AX44" i="12" s="1"/>
  <c r="BB9" i="12"/>
  <c r="AX9" i="12"/>
  <c r="BC9" i="12"/>
  <c r="AW9" i="12"/>
  <c r="BT14" i="12"/>
  <c r="AU9" i="12"/>
  <c r="BF9" i="12"/>
  <c r="AY9" i="12"/>
  <c r="AV39" i="12"/>
  <c r="AV44" i="12" s="1"/>
  <c r="CQ13" i="12"/>
  <c r="BW39" i="12"/>
  <c r="BW44" i="12" s="1"/>
  <c r="BW9" i="12"/>
  <c r="BG9" i="12"/>
  <c r="AZ9" i="12"/>
  <c r="AY39" i="12"/>
  <c r="AY44" i="12" s="1"/>
  <c r="BA9" i="12"/>
  <c r="BH9" i="12"/>
  <c r="BH39" i="12"/>
  <c r="BH44" i="12" s="1"/>
  <c r="S36" i="17" s="1"/>
  <c r="BJ9" i="12"/>
  <c r="BJ39" i="12"/>
  <c r="BJ44" i="12" s="1"/>
  <c r="BI9" i="12"/>
  <c r="BI39" i="12"/>
  <c r="BI44" i="12" s="1"/>
  <c r="T36" i="17" s="1"/>
  <c r="BK9" i="12"/>
  <c r="BK39" i="12"/>
  <c r="BK44" i="12" s="1"/>
  <c r="BS9" i="12"/>
  <c r="BS39" i="12"/>
  <c r="BS44" i="12" s="1"/>
  <c r="D24" i="21" s="1"/>
  <c r="BB39" i="12"/>
  <c r="BB44" i="12" s="1"/>
  <c r="BF39" i="12"/>
  <c r="BF44" i="12" s="1"/>
  <c r="BO9" i="12"/>
  <c r="BO39" i="12"/>
  <c r="BO44" i="12" s="1"/>
  <c r="BL9" i="12"/>
  <c r="BL39" i="12"/>
  <c r="BL44" i="12" s="1"/>
  <c r="BN9" i="12"/>
  <c r="BN39" i="12"/>
  <c r="BN44" i="12" s="1"/>
  <c r="Y36" i="17" s="1"/>
  <c r="BR9" i="12"/>
  <c r="BR39" i="12"/>
  <c r="BR44" i="12" s="1"/>
  <c r="BM9" i="12"/>
  <c r="BM39" i="12"/>
  <c r="BM44" i="12" s="1"/>
  <c r="L15" i="25"/>
  <c r="M15" i="25" s="1"/>
  <c r="L14" i="25"/>
  <c r="BG39" i="12"/>
  <c r="BG44" i="12" s="1"/>
  <c r="AZ39" i="12"/>
  <c r="AZ44" i="12" s="1"/>
  <c r="BC39" i="12"/>
  <c r="BC44" i="12" s="1"/>
  <c r="BE39" i="12"/>
  <c r="BE44" i="12" s="1"/>
  <c r="P36" i="17" s="1"/>
  <c r="BT15" i="12"/>
  <c r="BA39" i="12"/>
  <c r="BA44" i="12" s="1"/>
  <c r="AU39" i="12"/>
  <c r="AU44" i="12" s="1"/>
  <c r="F24" i="17" s="1"/>
  <c r="AV9" i="12"/>
  <c r="AW39" i="12"/>
  <c r="AW44" i="12" s="1"/>
  <c r="H36" i="17" s="1"/>
  <c r="H47" i="17"/>
  <c r="J47" i="17"/>
  <c r="G47" i="17"/>
  <c r="K47" i="17"/>
  <c r="Q47" i="17"/>
  <c r="O47" i="17"/>
  <c r="U47" i="17"/>
  <c r="F47" i="17"/>
  <c r="R39" i="12"/>
  <c r="C13" i="25" s="1"/>
  <c r="R9" i="12"/>
  <c r="G13" i="25" l="1"/>
  <c r="X36" i="17"/>
  <c r="O36" i="17"/>
  <c r="G36" i="17"/>
  <c r="M36" i="17"/>
  <c r="J36" i="17"/>
  <c r="R36" i="17"/>
  <c r="V36" i="17"/>
  <c r="W36" i="17"/>
  <c r="Q36" i="17"/>
  <c r="U36" i="17"/>
  <c r="L36" i="17"/>
  <c r="K36" i="17"/>
  <c r="N36" i="17"/>
  <c r="AC24" i="17"/>
  <c r="CQ39" i="12"/>
  <c r="CR13" i="12"/>
  <c r="CQ9" i="12"/>
  <c r="E13" i="25"/>
  <c r="AB24" i="17"/>
  <c r="AB36" i="17" s="1"/>
  <c r="J13" i="25"/>
  <c r="AD24" i="17"/>
  <c r="I36" i="17"/>
  <c r="M14" i="25"/>
  <c r="V47" i="17"/>
  <c r="M47" i="17"/>
  <c r="P47" i="17"/>
  <c r="X47" i="17"/>
  <c r="R47" i="17"/>
  <c r="W47" i="17"/>
  <c r="I47" i="17"/>
  <c r="T47" i="17"/>
  <c r="N47" i="17"/>
  <c r="S47" i="17"/>
  <c r="L47" i="17"/>
  <c r="BU16" i="12"/>
  <c r="BV16" i="12" s="1"/>
  <c r="BU14" i="12"/>
  <c r="BV14" i="12" s="1"/>
  <c r="BU17" i="12"/>
  <c r="BV17" i="12" s="1"/>
  <c r="BU30" i="12"/>
  <c r="BV30" i="12" s="1"/>
  <c r="BU26" i="12"/>
  <c r="BV26" i="12" s="1"/>
  <c r="BU24" i="12"/>
  <c r="BV24" i="12" s="1"/>
  <c r="BU20" i="12"/>
  <c r="BV20" i="12" s="1"/>
  <c r="BU23" i="12"/>
  <c r="BV23" i="12" s="1"/>
  <c r="BU29" i="12"/>
  <c r="BV29" i="12" s="1"/>
  <c r="BU25" i="12"/>
  <c r="BV25" i="12" s="1"/>
  <c r="BU19" i="12"/>
  <c r="BV19" i="12" s="1"/>
  <c r="BU27" i="12"/>
  <c r="BV27" i="12" s="1"/>
  <c r="BU21" i="12"/>
  <c r="BV21" i="12" s="1"/>
  <c r="BU28" i="12"/>
  <c r="BV28" i="12" s="1"/>
  <c r="BU31" i="12"/>
  <c r="BV31" i="12" s="1"/>
  <c r="BU18" i="12"/>
  <c r="BV18" i="12" s="1"/>
  <c r="BU15" i="12"/>
  <c r="BV15" i="12" s="1"/>
  <c r="AG24" i="17" l="1"/>
  <c r="AI24" i="17" s="1"/>
  <c r="F36" i="17"/>
  <c r="CR39" i="12"/>
  <c r="CR9" i="12"/>
  <c r="AE24" i="17"/>
  <c r="BU22" i="12"/>
  <c r="BV22" i="12" s="1"/>
  <c r="Z16" i="26" l="1"/>
  <c r="Z17" i="26" s="1"/>
  <c r="BT9" i="12"/>
  <c r="F17" i="26" l="1"/>
  <c r="Y17" i="26"/>
  <c r="J17" i="26"/>
  <c r="N17" i="26"/>
  <c r="R17" i="26"/>
  <c r="V17" i="26"/>
  <c r="H17" i="26"/>
  <c r="I17" i="26"/>
  <c r="M17" i="26"/>
  <c r="Q17" i="26"/>
  <c r="U17" i="26"/>
  <c r="L17" i="26"/>
  <c r="P17" i="26"/>
  <c r="T17" i="26"/>
  <c r="X17" i="26"/>
  <c r="G17" i="26"/>
  <c r="K17" i="26"/>
  <c r="O17" i="26"/>
  <c r="S17" i="26"/>
  <c r="W17" i="26"/>
  <c r="AD16" i="26"/>
  <c r="AC38" i="17"/>
  <c r="AA16" i="26"/>
  <c r="BT39" i="12"/>
  <c r="BU13" i="12"/>
  <c r="BV13" i="12" s="1"/>
  <c r="Q60" i="21" l="1"/>
  <c r="AC37" i="17"/>
  <c r="AC36" i="17"/>
  <c r="J38" i="26"/>
  <c r="J37" i="26"/>
  <c r="J36" i="26"/>
  <c r="P37" i="26"/>
  <c r="P38" i="26"/>
  <c r="P36" i="26"/>
  <c r="W38" i="26"/>
  <c r="W37" i="26"/>
  <c r="W36" i="26"/>
  <c r="S38" i="26"/>
  <c r="S37" i="26"/>
  <c r="S36" i="26"/>
  <c r="M37" i="26"/>
  <c r="M38" i="26"/>
  <c r="M36" i="26"/>
  <c r="I38" i="26"/>
  <c r="I37" i="26"/>
  <c r="I36" i="26"/>
  <c r="G38" i="26"/>
  <c r="G37" i="26"/>
  <c r="G36" i="26"/>
  <c r="X37" i="26"/>
  <c r="X38" i="26"/>
  <c r="X36" i="26"/>
  <c r="N37" i="26"/>
  <c r="N38" i="26"/>
  <c r="N36" i="26"/>
  <c r="Y38" i="26"/>
  <c r="Y37" i="26"/>
  <c r="Y36" i="26"/>
  <c r="U38" i="26"/>
  <c r="U37" i="26"/>
  <c r="U36" i="26"/>
  <c r="O38" i="26"/>
  <c r="O37" i="26"/>
  <c r="O36" i="26"/>
  <c r="K38" i="26"/>
  <c r="K37" i="26"/>
  <c r="K36" i="26"/>
  <c r="R37" i="26"/>
  <c r="R38" i="26"/>
  <c r="R36" i="26"/>
  <c r="T38" i="26"/>
  <c r="T37" i="26"/>
  <c r="T36" i="26"/>
  <c r="H37" i="26"/>
  <c r="H38" i="26"/>
  <c r="H36" i="26"/>
  <c r="V37" i="26"/>
  <c r="V38" i="26"/>
  <c r="V36" i="26"/>
  <c r="Q37" i="26"/>
  <c r="Q38" i="26"/>
  <c r="Q36" i="26"/>
  <c r="L37" i="26"/>
  <c r="L38" i="26"/>
  <c r="L36" i="26"/>
  <c r="BT44" i="12"/>
  <c r="BU39" i="12"/>
  <c r="BU9" i="12"/>
  <c r="I13" i="25" l="1"/>
  <c r="D24" i="26"/>
  <c r="C15" i="16"/>
  <c r="K13" i="25"/>
  <c r="Z26" i="26"/>
  <c r="F38" i="26"/>
  <c r="Z24" i="26"/>
  <c r="F36" i="26"/>
  <c r="Z25" i="26"/>
  <c r="F37" i="26"/>
  <c r="BV39" i="12"/>
  <c r="BV9" i="12"/>
  <c r="L13" i="25" l="1"/>
  <c r="M13" i="25" s="1"/>
  <c r="AA24" i="26"/>
  <c r="AD24" i="26"/>
  <c r="AA25" i="26"/>
  <c r="AD25" i="26"/>
  <c r="AA26" i="26"/>
  <c r="AD26" i="26"/>
  <c r="A5" i="11"/>
  <c r="A2" i="11"/>
  <c r="A1" i="11"/>
  <c r="E114" i="11"/>
  <c r="A112" i="11"/>
  <c r="A111" i="11"/>
  <c r="A110" i="11"/>
  <c r="A10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E9" i="11"/>
  <c r="C11" i="10"/>
  <c r="C17" i="10"/>
  <c r="H15" i="11" l="1"/>
  <c r="H19" i="11"/>
  <c r="H23" i="11"/>
  <c r="H27" i="11"/>
  <c r="H31" i="11"/>
  <c r="H35" i="11"/>
  <c r="H39" i="11"/>
  <c r="H43" i="11"/>
  <c r="H47" i="11"/>
  <c r="H51" i="11"/>
  <c r="H55" i="11"/>
  <c r="H59" i="11"/>
  <c r="H63" i="11"/>
  <c r="H67" i="11"/>
  <c r="H71" i="11"/>
  <c r="H75" i="11"/>
  <c r="H79" i="11"/>
  <c r="H83" i="11"/>
  <c r="H87" i="11"/>
  <c r="H91" i="11"/>
  <c r="H95" i="11"/>
  <c r="H99" i="11"/>
  <c r="H103" i="11"/>
  <c r="H107" i="11"/>
  <c r="H111" i="11"/>
  <c r="H29" i="11"/>
  <c r="H45" i="11"/>
  <c r="H53" i="11"/>
  <c r="H61" i="11"/>
  <c r="H69" i="11"/>
  <c r="H81" i="11"/>
  <c r="H89" i="11"/>
  <c r="H97" i="11"/>
  <c r="H105" i="11"/>
  <c r="H109" i="11"/>
  <c r="H76" i="11"/>
  <c r="H100" i="11"/>
  <c r="H108" i="11"/>
  <c r="H14" i="11"/>
  <c r="H18" i="11"/>
  <c r="H22" i="11"/>
  <c r="H26" i="11"/>
  <c r="H30" i="11"/>
  <c r="H34" i="11"/>
  <c r="H38" i="11"/>
  <c r="H42" i="11"/>
  <c r="H46" i="11"/>
  <c r="H50" i="11"/>
  <c r="H54" i="11"/>
  <c r="H58" i="11"/>
  <c r="H62" i="11"/>
  <c r="H66" i="11"/>
  <c r="H70" i="11"/>
  <c r="H74" i="11"/>
  <c r="H78" i="11"/>
  <c r="H82" i="11"/>
  <c r="H86" i="11"/>
  <c r="H90" i="11"/>
  <c r="H94" i="11"/>
  <c r="H98" i="11"/>
  <c r="H102" i="11"/>
  <c r="H106" i="11"/>
  <c r="H110" i="11"/>
  <c r="H17" i="11"/>
  <c r="H21" i="11"/>
  <c r="H25" i="11"/>
  <c r="H33" i="11"/>
  <c r="H37" i="11"/>
  <c r="H41" i="11"/>
  <c r="H49" i="11"/>
  <c r="H57" i="11"/>
  <c r="H65" i="11"/>
  <c r="H73" i="11"/>
  <c r="H77" i="11"/>
  <c r="H85" i="11"/>
  <c r="H93" i="11"/>
  <c r="H101" i="11"/>
  <c r="H13" i="11"/>
  <c r="H16" i="11"/>
  <c r="H20" i="11"/>
  <c r="H24" i="11"/>
  <c r="H28" i="11"/>
  <c r="H32" i="11"/>
  <c r="H36" i="11"/>
  <c r="H40" i="11"/>
  <c r="H44" i="11"/>
  <c r="H48" i="11"/>
  <c r="H52" i="11"/>
  <c r="H56" i="11"/>
  <c r="H60" i="11"/>
  <c r="H64" i="11"/>
  <c r="H68" i="11"/>
  <c r="H72" i="11"/>
  <c r="H80" i="11"/>
  <c r="H84" i="11"/>
  <c r="H88" i="11"/>
  <c r="H92" i="11"/>
  <c r="H96" i="11"/>
  <c r="H104" i="11"/>
  <c r="H112" i="11"/>
  <c r="A12" i="18"/>
  <c r="C18" i="10"/>
  <c r="D17" i="10" s="1"/>
  <c r="I13" i="11" l="1"/>
  <c r="EJ13" i="11" s="1"/>
  <c r="D18" i="10"/>
  <c r="D15" i="10"/>
  <c r="D16" i="10"/>
  <c r="D14" i="10"/>
  <c r="L15" i="11" l="1"/>
  <c r="Q15" i="11" s="1"/>
  <c r="L14" i="11"/>
  <c r="Q14" i="11" s="1"/>
  <c r="J15" i="11"/>
  <c r="J14" i="11"/>
  <c r="K15" i="11"/>
  <c r="P15" i="11" s="1"/>
  <c r="K14" i="11"/>
  <c r="P14" i="11" s="1"/>
  <c r="L13" i="11"/>
  <c r="Q13" i="11" s="1"/>
  <c r="K13" i="11"/>
  <c r="P13" i="11" s="1"/>
  <c r="J13" i="11"/>
  <c r="O17" i="11"/>
  <c r="U17" i="11" s="1"/>
  <c r="O15" i="11"/>
  <c r="U15" i="11" s="1"/>
  <c r="Q17" i="11"/>
  <c r="Q18" i="11"/>
  <c r="P17" i="11"/>
  <c r="P18" i="11"/>
  <c r="R31" i="11"/>
  <c r="R26" i="11"/>
  <c r="R72" i="11"/>
  <c r="R36" i="11"/>
  <c r="R90" i="11"/>
  <c r="R16" i="11"/>
  <c r="R78" i="11"/>
  <c r="R34" i="11"/>
  <c r="R81" i="11"/>
  <c r="R20" i="11"/>
  <c r="R25" i="11"/>
  <c r="R102" i="11"/>
  <c r="R65" i="11"/>
  <c r="R93" i="11"/>
  <c r="R87" i="11"/>
  <c r="R54" i="11"/>
  <c r="R88" i="11"/>
  <c r="R45" i="11"/>
  <c r="R53" i="11"/>
  <c r="R48" i="11"/>
  <c r="R56" i="11"/>
  <c r="R39" i="11"/>
  <c r="O62" i="11"/>
  <c r="U62" i="11" s="1"/>
  <c r="O49" i="11"/>
  <c r="U49" i="11" s="1"/>
  <c r="O22" i="11"/>
  <c r="U22" i="11" s="1"/>
  <c r="O25" i="11"/>
  <c r="U25" i="11" s="1"/>
  <c r="O53" i="11"/>
  <c r="U53" i="11" s="1"/>
  <c r="O50" i="11"/>
  <c r="U50" i="11" s="1"/>
  <c r="O21" i="11"/>
  <c r="U21" i="11" s="1"/>
  <c r="O18" i="11"/>
  <c r="U18" i="11" s="1"/>
  <c r="O94" i="11"/>
  <c r="U94" i="11" s="1"/>
  <c r="O78" i="11"/>
  <c r="U78" i="11" s="1"/>
  <c r="O59" i="11"/>
  <c r="U59" i="11" s="1"/>
  <c r="O51" i="11"/>
  <c r="U51" i="11" s="1"/>
  <c r="O43" i="11"/>
  <c r="U43" i="11" s="1"/>
  <c r="O35" i="11"/>
  <c r="U35" i="11" s="1"/>
  <c r="O27" i="11"/>
  <c r="U27" i="11" s="1"/>
  <c r="O19" i="11"/>
  <c r="U19" i="11" s="1"/>
  <c r="O64" i="11"/>
  <c r="U64" i="11" s="1"/>
  <c r="O56" i="11"/>
  <c r="U56" i="11" s="1"/>
  <c r="O48" i="11"/>
  <c r="U48" i="11" s="1"/>
  <c r="O40" i="11"/>
  <c r="U40" i="11" s="1"/>
  <c r="O32" i="11"/>
  <c r="U32" i="11" s="1"/>
  <c r="O24" i="11"/>
  <c r="U24" i="11" s="1"/>
  <c r="U16" i="11"/>
  <c r="O66" i="11"/>
  <c r="U66" i="11" s="1"/>
  <c r="O65" i="11"/>
  <c r="U65" i="11" s="1"/>
  <c r="O45" i="11"/>
  <c r="U45" i="11" s="1"/>
  <c r="O42" i="11"/>
  <c r="U42" i="11" s="1"/>
  <c r="O90" i="11"/>
  <c r="U90" i="11" s="1"/>
  <c r="O93" i="11"/>
  <c r="U93" i="11" s="1"/>
  <c r="O89" i="11"/>
  <c r="U89" i="11" s="1"/>
  <c r="O85" i="11"/>
  <c r="U85" i="11" s="1"/>
  <c r="O81" i="11"/>
  <c r="U81" i="11" s="1"/>
  <c r="O57" i="11"/>
  <c r="U57" i="11" s="1"/>
  <c r="O46" i="11"/>
  <c r="U46" i="11" s="1"/>
  <c r="O38" i="11"/>
  <c r="U38" i="11" s="1"/>
  <c r="O67" i="11"/>
  <c r="U67" i="11" s="1"/>
  <c r="O37" i="11"/>
  <c r="U37" i="11" s="1"/>
  <c r="O34" i="11"/>
  <c r="U34" i="11" s="1"/>
  <c r="O86" i="11"/>
  <c r="U86" i="11" s="1"/>
  <c r="O63" i="11"/>
  <c r="U63" i="11" s="1"/>
  <c r="O55" i="11"/>
  <c r="U55" i="11" s="1"/>
  <c r="O47" i="11"/>
  <c r="U47" i="11" s="1"/>
  <c r="O39" i="11"/>
  <c r="U39" i="11" s="1"/>
  <c r="O31" i="11"/>
  <c r="U31" i="11" s="1"/>
  <c r="O23" i="11"/>
  <c r="U23" i="11" s="1"/>
  <c r="O60" i="11"/>
  <c r="U60" i="11" s="1"/>
  <c r="O52" i="11"/>
  <c r="U52" i="11" s="1"/>
  <c r="O44" i="11"/>
  <c r="U44" i="11" s="1"/>
  <c r="O36" i="11"/>
  <c r="U36" i="11" s="1"/>
  <c r="O28" i="11"/>
  <c r="U28" i="11" s="1"/>
  <c r="O20" i="11"/>
  <c r="U20" i="11" s="1"/>
  <c r="O54" i="11"/>
  <c r="U54" i="11" s="1"/>
  <c r="O69" i="11"/>
  <c r="U69" i="11" s="1"/>
  <c r="O41" i="11"/>
  <c r="U41" i="11" s="1"/>
  <c r="O33" i="11"/>
  <c r="U33" i="11" s="1"/>
  <c r="O30" i="11"/>
  <c r="U30" i="11" s="1"/>
  <c r="O68" i="11"/>
  <c r="U68" i="11" s="1"/>
  <c r="O61" i="11"/>
  <c r="U61" i="11" s="1"/>
  <c r="O58" i="11"/>
  <c r="U58" i="11" s="1"/>
  <c r="O29" i="11"/>
  <c r="U29" i="11" s="1"/>
  <c r="O26" i="11"/>
  <c r="U26" i="11" s="1"/>
  <c r="O82" i="11"/>
  <c r="U82" i="11" s="1"/>
  <c r="O98" i="11"/>
  <c r="U98" i="11" s="1"/>
  <c r="O74" i="11"/>
  <c r="U74" i="11" s="1"/>
  <c r="O106" i="11"/>
  <c r="U106" i="11" s="1"/>
  <c r="O75" i="11"/>
  <c r="U75" i="11" s="1"/>
  <c r="O110" i="11"/>
  <c r="U110" i="11" s="1"/>
  <c r="O76" i="11"/>
  <c r="U76" i="11" s="1"/>
  <c r="O91" i="11"/>
  <c r="U91" i="11" s="1"/>
  <c r="O88" i="11"/>
  <c r="U88" i="11" s="1"/>
  <c r="O99" i="11"/>
  <c r="U99" i="11" s="1"/>
  <c r="O71" i="11"/>
  <c r="U71" i="11" s="1"/>
  <c r="O101" i="11"/>
  <c r="U101" i="11" s="1"/>
  <c r="O105" i="11"/>
  <c r="U105" i="11" s="1"/>
  <c r="O109" i="11"/>
  <c r="U109" i="11" s="1"/>
  <c r="O102" i="11"/>
  <c r="U102" i="11" s="1"/>
  <c r="O107" i="11"/>
  <c r="U107" i="11" s="1"/>
  <c r="O103" i="11"/>
  <c r="U103" i="11" s="1"/>
  <c r="O72" i="11"/>
  <c r="U72" i="11" s="1"/>
  <c r="O95" i="11"/>
  <c r="U95" i="11" s="1"/>
  <c r="O111" i="11"/>
  <c r="U111" i="11" s="1"/>
  <c r="O92" i="11"/>
  <c r="U92" i="11" s="1"/>
  <c r="O104" i="11"/>
  <c r="U104" i="11" s="1"/>
  <c r="O80" i="11"/>
  <c r="U80" i="11" s="1"/>
  <c r="O84" i="11"/>
  <c r="U84" i="11" s="1"/>
  <c r="O96" i="11"/>
  <c r="U96" i="11" s="1"/>
  <c r="O112" i="11"/>
  <c r="U112" i="11" s="1"/>
  <c r="O87" i="11"/>
  <c r="U87" i="11" s="1"/>
  <c r="O79" i="11"/>
  <c r="U79" i="11" s="1"/>
  <c r="O83" i="11"/>
  <c r="U83" i="11" s="1"/>
  <c r="O97" i="11"/>
  <c r="U97" i="11" s="1"/>
  <c r="O77" i="11"/>
  <c r="U77" i="11" s="1"/>
  <c r="O70" i="11"/>
  <c r="U70" i="11" s="1"/>
  <c r="O108" i="11"/>
  <c r="U108" i="11" s="1"/>
  <c r="O100" i="11"/>
  <c r="U100" i="11" s="1"/>
  <c r="O73" i="11"/>
  <c r="U73" i="11" s="1"/>
  <c r="R97" i="11"/>
  <c r="R67" i="11"/>
  <c r="R104" i="11"/>
  <c r="R103" i="11"/>
  <c r="R32" i="11"/>
  <c r="R64" i="11"/>
  <c r="R17" i="11"/>
  <c r="R101" i="11"/>
  <c r="R28" i="11"/>
  <c r="R58" i="11"/>
  <c r="R57" i="11"/>
  <c r="R74" i="11"/>
  <c r="R40" i="11"/>
  <c r="R59" i="11"/>
  <c r="R41" i="11"/>
  <c r="R80" i="11"/>
  <c r="R70" i="11"/>
  <c r="R94" i="11"/>
  <c r="R42" i="11"/>
  <c r="R50" i="11"/>
  <c r="R19" i="11"/>
  <c r="R92" i="11"/>
  <c r="R68" i="11"/>
  <c r="Q66" i="11"/>
  <c r="Q54" i="11"/>
  <c r="Q86" i="11"/>
  <c r="Q41" i="11"/>
  <c r="Q33" i="11"/>
  <c r="Q30" i="11"/>
  <c r="Q58" i="11"/>
  <c r="Q26" i="11"/>
  <c r="Q90" i="11"/>
  <c r="Q89" i="11"/>
  <c r="Q62" i="11"/>
  <c r="Q22" i="11"/>
  <c r="Q92" i="11"/>
  <c r="Q88" i="11"/>
  <c r="Q84" i="11"/>
  <c r="Q80" i="11"/>
  <c r="Q25" i="11"/>
  <c r="Q67" i="11"/>
  <c r="Q53" i="11"/>
  <c r="Q50" i="11"/>
  <c r="Q21" i="11"/>
  <c r="Q78" i="11"/>
  <c r="Q85" i="11"/>
  <c r="Q59" i="11"/>
  <c r="Q51" i="11"/>
  <c r="Q27" i="11"/>
  <c r="Q19" i="11"/>
  <c r="Q64" i="11"/>
  <c r="Q56" i="11"/>
  <c r="Q48" i="11"/>
  <c r="Q40" i="11"/>
  <c r="Q32" i="11"/>
  <c r="Q24" i="11"/>
  <c r="Q16" i="11"/>
  <c r="Q69" i="11"/>
  <c r="Q94" i="11"/>
  <c r="Q65" i="11"/>
  <c r="Q68" i="11"/>
  <c r="Q45" i="11"/>
  <c r="Q42" i="11"/>
  <c r="Q82" i="11"/>
  <c r="Q81" i="11"/>
  <c r="Q57" i="11"/>
  <c r="Q46" i="11"/>
  <c r="Q38" i="11"/>
  <c r="Q37" i="11"/>
  <c r="Q34" i="11"/>
  <c r="Q93" i="11"/>
  <c r="Q63" i="11"/>
  <c r="Q47" i="11"/>
  <c r="Q39" i="11"/>
  <c r="Q31" i="11"/>
  <c r="Q60" i="11"/>
  <c r="Q52" i="11"/>
  <c r="Q44" i="11"/>
  <c r="Q36" i="11"/>
  <c r="Q28" i="11"/>
  <c r="Q20" i="11"/>
  <c r="Q102" i="11"/>
  <c r="Q103" i="11"/>
  <c r="Q72" i="11"/>
  <c r="Q87" i="11"/>
  <c r="Q83" i="11"/>
  <c r="Q95" i="11"/>
  <c r="Q111" i="11"/>
  <c r="Q104" i="11"/>
  <c r="Q96" i="11"/>
  <c r="Q112" i="11"/>
  <c r="Q100" i="11"/>
  <c r="Q73" i="11"/>
  <c r="Q79" i="11"/>
  <c r="Q97" i="11"/>
  <c r="Q77" i="11"/>
  <c r="Q98" i="11"/>
  <c r="Q75" i="11"/>
  <c r="Q70" i="11"/>
  <c r="Q108" i="11"/>
  <c r="Q109" i="11"/>
  <c r="Q74" i="11"/>
  <c r="Q106" i="11"/>
  <c r="Q110" i="11"/>
  <c r="Q76" i="11"/>
  <c r="Q91" i="11"/>
  <c r="Q107" i="11"/>
  <c r="Q99" i="11"/>
  <c r="Q71" i="11"/>
  <c r="Q101" i="11"/>
  <c r="Q105" i="11"/>
  <c r="R46" i="11"/>
  <c r="R47" i="11"/>
  <c r="R89" i="11"/>
  <c r="R33" i="11"/>
  <c r="R95" i="11"/>
  <c r="R75" i="11"/>
  <c r="R52" i="11"/>
  <c r="R73" i="11"/>
  <c r="R100" i="11"/>
  <c r="R37" i="11"/>
  <c r="R76" i="11"/>
  <c r="R106" i="11"/>
  <c r="R44" i="11"/>
  <c r="R83" i="11"/>
  <c r="R71" i="11"/>
  <c r="R108" i="11"/>
  <c r="R18" i="11"/>
  <c r="R51" i="11"/>
  <c r="R77" i="11"/>
  <c r="R24" i="11"/>
  <c r="R96" i="11"/>
  <c r="R66" i="11"/>
  <c r="R62" i="11"/>
  <c r="P65" i="11"/>
  <c r="P67" i="11"/>
  <c r="P45" i="11"/>
  <c r="P42" i="11"/>
  <c r="P69" i="11"/>
  <c r="P57" i="11"/>
  <c r="P46" i="11"/>
  <c r="P38" i="11"/>
  <c r="P68" i="11"/>
  <c r="P37" i="11"/>
  <c r="P34" i="11"/>
  <c r="P54" i="11"/>
  <c r="P41" i="11"/>
  <c r="P33" i="11"/>
  <c r="P30" i="11"/>
  <c r="P61" i="11"/>
  <c r="P58" i="11"/>
  <c r="P29" i="11"/>
  <c r="P26" i="11"/>
  <c r="P66" i="11"/>
  <c r="P62" i="11"/>
  <c r="P49" i="11"/>
  <c r="P22" i="11"/>
  <c r="P94" i="11"/>
  <c r="P90" i="11"/>
  <c r="P86" i="11"/>
  <c r="P82" i="11"/>
  <c r="P78" i="11"/>
  <c r="P25" i="11"/>
  <c r="P53" i="11"/>
  <c r="P50" i="11"/>
  <c r="P21" i="11"/>
  <c r="P77" i="11"/>
  <c r="P16" i="11"/>
  <c r="P64" i="11"/>
  <c r="P51" i="11"/>
  <c r="P95" i="11"/>
  <c r="P111" i="11"/>
  <c r="P70" i="11"/>
  <c r="P104" i="11"/>
  <c r="P55" i="11"/>
  <c r="P80" i="11"/>
  <c r="P108" i="11"/>
  <c r="P84" i="11"/>
  <c r="P60" i="11"/>
  <c r="P100" i="11"/>
  <c r="P23" i="11"/>
  <c r="P73" i="11"/>
  <c r="P47" i="11"/>
  <c r="P93" i="11"/>
  <c r="P59" i="11"/>
  <c r="P97" i="11"/>
  <c r="P40" i="11"/>
  <c r="P98" i="11"/>
  <c r="P85" i="11"/>
  <c r="P74" i="11"/>
  <c r="P106" i="11"/>
  <c r="P75" i="11"/>
  <c r="P110" i="11"/>
  <c r="P76" i="11"/>
  <c r="P99" i="11"/>
  <c r="P20" i="11"/>
  <c r="P63" i="11"/>
  <c r="P81" i="11"/>
  <c r="P19" i="11"/>
  <c r="P28" i="11"/>
  <c r="P101" i="11"/>
  <c r="P24" i="11"/>
  <c r="P105" i="11"/>
  <c r="P109" i="11"/>
  <c r="P52" i="11"/>
  <c r="P35" i="11"/>
  <c r="P32" i="11"/>
  <c r="P91" i="11"/>
  <c r="P107" i="11"/>
  <c r="P43" i="11"/>
  <c r="P36" i="11"/>
  <c r="P88" i="11"/>
  <c r="P103" i="11"/>
  <c r="P72" i="11"/>
  <c r="P89" i="11"/>
  <c r="P71" i="11"/>
  <c r="P27" i="11"/>
  <c r="P31" i="11"/>
  <c r="P44" i="11"/>
  <c r="P102" i="11"/>
  <c r="P39" i="11"/>
  <c r="P56" i="11"/>
  <c r="P92" i="11"/>
  <c r="P96" i="11"/>
  <c r="P112" i="11"/>
  <c r="P48" i="11"/>
  <c r="P87" i="11"/>
  <c r="P79" i="11"/>
  <c r="P83" i="11"/>
  <c r="R86" i="11"/>
  <c r="R109" i="11"/>
  <c r="R84" i="11"/>
  <c r="R69" i="11"/>
  <c r="R111" i="11"/>
  <c r="R98" i="11"/>
  <c r="R105" i="11"/>
  <c r="R30" i="11"/>
  <c r="R63" i="11"/>
  <c r="R99" i="11"/>
  <c r="R110" i="11"/>
  <c r="R85" i="11"/>
  <c r="R38" i="11"/>
  <c r="R27" i="11"/>
  <c r="R60" i="11"/>
  <c r="R82" i="11"/>
  <c r="R91" i="11"/>
  <c r="R21" i="11"/>
  <c r="R79" i="11"/>
  <c r="R112" i="11"/>
  <c r="R22" i="11"/>
  <c r="R107" i="11"/>
  <c r="I9" i="11"/>
  <c r="I114" i="11"/>
  <c r="M14" i="11" l="1"/>
  <c r="M15" i="11"/>
  <c r="O14" i="11"/>
  <c r="U14" i="11" s="1"/>
  <c r="M13" i="11"/>
  <c r="N13" i="11" s="1"/>
  <c r="O13" i="11"/>
  <c r="U13" i="11" s="1"/>
  <c r="T27" i="11"/>
  <c r="T98" i="11"/>
  <c r="V98" i="11" s="1"/>
  <c r="X98" i="11" s="1"/>
  <c r="T112" i="11"/>
  <c r="T85" i="11"/>
  <c r="T107" i="11"/>
  <c r="V107" i="11" s="1"/>
  <c r="X107" i="11" s="1"/>
  <c r="T99" i="11"/>
  <c r="T18" i="11"/>
  <c r="EJ9" i="11"/>
  <c r="EJ161" i="11"/>
  <c r="EJ163" i="11"/>
  <c r="EJ164" i="11"/>
  <c r="EJ162" i="11"/>
  <c r="EJ150" i="11"/>
  <c r="BD16" i="31" s="1"/>
  <c r="EJ153" i="11"/>
  <c r="EJ152" i="11"/>
  <c r="EJ160" i="11"/>
  <c r="T82" i="11"/>
  <c r="T30" i="11"/>
  <c r="V30" i="11" s="1"/>
  <c r="X30" i="11" s="1"/>
  <c r="T86" i="11"/>
  <c r="T62" i="11"/>
  <c r="T63" i="11"/>
  <c r="T110" i="11"/>
  <c r="V110" i="11" s="1"/>
  <c r="X110" i="11" s="1"/>
  <c r="T111" i="11"/>
  <c r="T77" i="11"/>
  <c r="T71" i="11"/>
  <c r="T52" i="11"/>
  <c r="T89" i="11"/>
  <c r="T92" i="11"/>
  <c r="T59" i="11"/>
  <c r="T64" i="11"/>
  <c r="T67" i="11"/>
  <c r="T93" i="11"/>
  <c r="T20" i="11"/>
  <c r="T16" i="11"/>
  <c r="T26" i="11"/>
  <c r="T94" i="11"/>
  <c r="T56" i="11"/>
  <c r="T22" i="11"/>
  <c r="V22" i="11" s="1"/>
  <c r="X22" i="11" s="1"/>
  <c r="T91" i="11"/>
  <c r="T38" i="11"/>
  <c r="V38" i="11" s="1"/>
  <c r="X38" i="11" s="1"/>
  <c r="T109" i="11"/>
  <c r="V109" i="11" s="1"/>
  <c r="X109" i="11" s="1"/>
  <c r="T24" i="11"/>
  <c r="T108" i="11"/>
  <c r="T106" i="11"/>
  <c r="T73" i="11"/>
  <c r="T33" i="11"/>
  <c r="T68" i="11"/>
  <c r="T42" i="11"/>
  <c r="T41" i="11"/>
  <c r="T57" i="11"/>
  <c r="T17" i="11"/>
  <c r="T104" i="11"/>
  <c r="T39" i="11"/>
  <c r="T53" i="11"/>
  <c r="T87" i="11"/>
  <c r="T25" i="11"/>
  <c r="T78" i="11"/>
  <c r="T72" i="11"/>
  <c r="T58" i="11"/>
  <c r="T45" i="11"/>
  <c r="T21" i="11"/>
  <c r="V21" i="11" s="1"/>
  <c r="X21" i="11" s="1"/>
  <c r="T84" i="11"/>
  <c r="T96" i="11"/>
  <c r="T44" i="11"/>
  <c r="T100" i="11"/>
  <c r="T95" i="11"/>
  <c r="T46" i="11"/>
  <c r="T50" i="11"/>
  <c r="T80" i="11"/>
  <c r="T74" i="11"/>
  <c r="T101" i="11"/>
  <c r="T103" i="11"/>
  <c r="T48" i="11"/>
  <c r="T54" i="11"/>
  <c r="T102" i="11"/>
  <c r="T34" i="11"/>
  <c r="T36" i="11"/>
  <c r="T76" i="11"/>
  <c r="T79" i="11"/>
  <c r="V79" i="11" s="1"/>
  <c r="X79" i="11" s="1"/>
  <c r="T60" i="11"/>
  <c r="T105" i="11"/>
  <c r="T69" i="11"/>
  <c r="V69" i="11" s="1"/>
  <c r="X69" i="11" s="1"/>
  <c r="T66" i="11"/>
  <c r="T51" i="11"/>
  <c r="T83" i="11"/>
  <c r="T37" i="11"/>
  <c r="T75" i="11"/>
  <c r="T47" i="11"/>
  <c r="T19" i="11"/>
  <c r="T70" i="11"/>
  <c r="T40" i="11"/>
  <c r="T28" i="11"/>
  <c r="T32" i="11"/>
  <c r="T97" i="11"/>
  <c r="T88" i="11"/>
  <c r="T65" i="11"/>
  <c r="T81" i="11"/>
  <c r="T90" i="11"/>
  <c r="T31" i="11"/>
  <c r="EJ155" i="11"/>
  <c r="EJ156" i="11"/>
  <c r="EJ157" i="11"/>
  <c r="EJ159" i="11"/>
  <c r="EJ166" i="11"/>
  <c r="EJ168" i="11"/>
  <c r="EJ169" i="11"/>
  <c r="EJ167" i="11"/>
  <c r="EJ165" i="11"/>
  <c r="EJ158" i="11"/>
  <c r="EJ151" i="11"/>
  <c r="EJ154" i="11"/>
  <c r="EJ114" i="11"/>
  <c r="Q23" i="11"/>
  <c r="T23" i="11" s="1"/>
  <c r="Q55" i="11"/>
  <c r="T55" i="11" s="1"/>
  <c r="Q49" i="11"/>
  <c r="T49" i="11" s="1"/>
  <c r="Q43" i="11"/>
  <c r="T43" i="11" s="1"/>
  <c r="Q61" i="11"/>
  <c r="T61" i="11" s="1"/>
  <c r="Q35" i="11"/>
  <c r="T35" i="11" s="1"/>
  <c r="Q29" i="11"/>
  <c r="T29" i="11" s="1"/>
  <c r="AG107" i="11"/>
  <c r="AH107" i="11" s="1"/>
  <c r="AG108" i="11"/>
  <c r="AH108" i="11" s="1"/>
  <c r="AG106" i="11"/>
  <c r="AH106" i="11" s="1"/>
  <c r="AG103" i="11"/>
  <c r="AH103" i="11" s="1"/>
  <c r="AG101" i="11"/>
  <c r="AH101" i="11" s="1"/>
  <c r="AG104" i="11"/>
  <c r="AH104" i="11" s="1"/>
  <c r="AG102" i="11"/>
  <c r="AH102" i="11" s="1"/>
  <c r="AG105" i="11"/>
  <c r="AH105" i="11" s="1"/>
  <c r="AG99" i="11"/>
  <c r="AH99" i="11" s="1"/>
  <c r="AG100" i="11"/>
  <c r="AH100" i="11" s="1"/>
  <c r="AG94" i="11"/>
  <c r="AH94" i="11" s="1"/>
  <c r="AG65" i="11"/>
  <c r="AH65" i="11" s="1"/>
  <c r="AG62" i="11"/>
  <c r="AH62" i="11" s="1"/>
  <c r="AG46" i="11"/>
  <c r="AH46" i="11" s="1"/>
  <c r="AG30" i="11"/>
  <c r="AH30" i="11" s="1"/>
  <c r="AG14" i="11"/>
  <c r="AH14" i="11" s="1"/>
  <c r="AG68" i="11"/>
  <c r="AH68" i="11" s="1"/>
  <c r="AG20" i="11"/>
  <c r="AH20" i="11" s="1"/>
  <c r="AG29" i="11"/>
  <c r="AH29" i="11" s="1"/>
  <c r="AG34" i="11"/>
  <c r="AH34" i="11" s="1"/>
  <c r="AG53" i="11"/>
  <c r="AH53" i="11" s="1"/>
  <c r="AG47" i="11"/>
  <c r="AH47" i="11" s="1"/>
  <c r="AG51" i="11"/>
  <c r="AH51" i="11" s="1"/>
  <c r="AG81" i="11"/>
  <c r="AH81" i="11" s="1"/>
  <c r="AG43" i="11"/>
  <c r="AH43" i="11" s="1"/>
  <c r="AG79" i="11"/>
  <c r="AH79" i="11" s="1"/>
  <c r="AG89" i="11"/>
  <c r="AH89" i="11" s="1"/>
  <c r="AG84" i="11"/>
  <c r="AH84" i="11" s="1"/>
  <c r="AG52" i="11"/>
  <c r="AH52" i="11" s="1"/>
  <c r="AG93" i="11"/>
  <c r="AH93" i="11" s="1"/>
  <c r="J114" i="11"/>
  <c r="J9" i="11"/>
  <c r="AG13" i="11"/>
  <c r="AG67" i="11"/>
  <c r="AH67" i="11" s="1"/>
  <c r="AG50" i="11"/>
  <c r="AH50" i="11" s="1"/>
  <c r="AG97" i="11"/>
  <c r="AH97" i="11" s="1"/>
  <c r="AG49" i="11"/>
  <c r="AH49" i="11" s="1"/>
  <c r="AG48" i="11"/>
  <c r="AH48" i="11" s="1"/>
  <c r="AG95" i="11"/>
  <c r="AH95" i="11" s="1"/>
  <c r="AG91" i="11"/>
  <c r="AH91" i="11" s="1"/>
  <c r="AG77" i="11"/>
  <c r="AH77" i="11" s="1"/>
  <c r="K114" i="11"/>
  <c r="K9" i="11"/>
  <c r="AG66" i="11"/>
  <c r="AH66" i="11" s="1"/>
  <c r="AG56" i="11"/>
  <c r="AH56" i="11" s="1"/>
  <c r="AG24" i="11"/>
  <c r="AH24" i="11" s="1"/>
  <c r="AG71" i="11"/>
  <c r="AH71" i="11" s="1"/>
  <c r="AG75" i="11"/>
  <c r="AH75" i="11" s="1"/>
  <c r="AG38" i="11"/>
  <c r="AH38" i="11" s="1"/>
  <c r="AG31" i="11"/>
  <c r="AH31" i="11" s="1"/>
  <c r="AG39" i="11"/>
  <c r="AH39" i="11" s="1"/>
  <c r="AG110" i="11"/>
  <c r="AH110" i="11" s="1"/>
  <c r="AG85" i="11"/>
  <c r="AH85" i="11" s="1"/>
  <c r="AG69" i="11"/>
  <c r="AH69" i="11" s="1"/>
  <c r="AG21" i="11"/>
  <c r="AH21" i="11" s="1"/>
  <c r="AG87" i="11"/>
  <c r="AH87" i="11" s="1"/>
  <c r="AG90" i="11"/>
  <c r="AH90" i="11" s="1"/>
  <c r="AG42" i="11"/>
  <c r="AH42" i="11" s="1"/>
  <c r="AG64" i="11"/>
  <c r="AH64" i="11" s="1"/>
  <c r="AG83" i="11"/>
  <c r="AH83" i="11" s="1"/>
  <c r="AG54" i="11"/>
  <c r="AH54" i="11" s="1"/>
  <c r="AG60" i="11"/>
  <c r="AH60" i="11" s="1"/>
  <c r="AG28" i="11"/>
  <c r="AH28" i="11" s="1"/>
  <c r="AG57" i="11"/>
  <c r="AH57" i="11" s="1"/>
  <c r="AG25" i="11"/>
  <c r="AH25" i="11" s="1"/>
  <c r="AG59" i="11"/>
  <c r="AH59" i="11" s="1"/>
  <c r="AG61" i="11"/>
  <c r="AH61" i="11" s="1"/>
  <c r="L9" i="11"/>
  <c r="L114" i="11"/>
  <c r="AG18" i="11"/>
  <c r="AH18" i="11" s="1"/>
  <c r="AG70" i="11"/>
  <c r="AH70" i="11" s="1"/>
  <c r="AG76" i="11"/>
  <c r="AH76" i="11" s="1"/>
  <c r="AG44" i="11"/>
  <c r="AH44" i="11" s="1"/>
  <c r="AG55" i="11"/>
  <c r="AH55" i="11" s="1"/>
  <c r="AG74" i="11"/>
  <c r="AH74" i="11" s="1"/>
  <c r="AG32" i="11"/>
  <c r="AH32" i="11" s="1"/>
  <c r="AG16" i="11"/>
  <c r="AH16" i="11" s="1"/>
  <c r="AG22" i="11"/>
  <c r="AH22" i="11" s="1"/>
  <c r="AG92" i="11"/>
  <c r="AH92" i="11" s="1"/>
  <c r="AG73" i="11"/>
  <c r="AH73" i="11" s="1"/>
  <c r="AG41" i="11"/>
  <c r="AH41" i="11" s="1"/>
  <c r="AG23" i="11"/>
  <c r="AH23" i="11" s="1"/>
  <c r="AG78" i="11"/>
  <c r="AH78" i="11" s="1"/>
  <c r="AG109" i="11"/>
  <c r="AH109" i="11" s="1"/>
  <c r="AG36" i="11"/>
  <c r="AH36" i="11" s="1"/>
  <c r="AG63" i="11"/>
  <c r="AH63" i="11" s="1"/>
  <c r="AG45" i="11"/>
  <c r="AH45" i="11" s="1"/>
  <c r="AG35" i="11"/>
  <c r="AH35" i="11" s="1"/>
  <c r="AG98" i="11"/>
  <c r="AH98" i="11" s="1"/>
  <c r="AG82" i="11"/>
  <c r="AH82" i="11" s="1"/>
  <c r="AG15" i="11"/>
  <c r="AH15" i="11" s="1"/>
  <c r="AG88" i="11"/>
  <c r="AH88" i="11" s="1"/>
  <c r="AG72" i="11"/>
  <c r="AH72" i="11" s="1"/>
  <c r="AG40" i="11"/>
  <c r="AH40" i="11" s="1"/>
  <c r="AG27" i="11"/>
  <c r="AH27" i="11" s="1"/>
  <c r="AG111" i="11"/>
  <c r="AH111" i="11" s="1"/>
  <c r="AG112" i="11"/>
  <c r="AH112" i="11" s="1"/>
  <c r="AG37" i="11"/>
  <c r="AH37" i="11" s="1"/>
  <c r="AG19" i="11"/>
  <c r="AH19" i="11" s="1"/>
  <c r="AG58" i="11"/>
  <c r="AH58" i="11" s="1"/>
  <c r="AG26" i="11"/>
  <c r="AH26" i="11" s="1"/>
  <c r="AG96" i="11"/>
  <c r="AH96" i="11" s="1"/>
  <c r="AG80" i="11"/>
  <c r="AH80" i="11" s="1"/>
  <c r="AG33" i="11"/>
  <c r="AH33" i="11" s="1"/>
  <c r="AG17" i="11"/>
  <c r="AH17" i="11" s="1"/>
  <c r="AG86" i="11"/>
  <c r="AH86" i="11" s="1"/>
  <c r="P16" i="21" l="1"/>
  <c r="BN16" i="31"/>
  <c r="BN34" i="31" s="1"/>
  <c r="BD34" i="31"/>
  <c r="F16" i="21"/>
  <c r="AH13" i="11"/>
  <c r="AI13" i="11" s="1"/>
  <c r="N15" i="11"/>
  <c r="R15" i="11"/>
  <c r="T15" i="11" s="1"/>
  <c r="V15" i="11" s="1"/>
  <c r="N14" i="11"/>
  <c r="R14" i="11"/>
  <c r="T14" i="11" s="1"/>
  <c r="V14" i="11" s="1"/>
  <c r="Y15" i="11"/>
  <c r="Z15" i="11"/>
  <c r="Y14" i="11"/>
  <c r="Z14" i="11"/>
  <c r="R13" i="11"/>
  <c r="M114" i="11"/>
  <c r="M9" i="11"/>
  <c r="EJ171" i="11"/>
  <c r="AI86" i="11"/>
  <c r="AI96" i="11"/>
  <c r="AI37" i="11"/>
  <c r="AI40" i="11"/>
  <c r="AI82" i="11"/>
  <c r="AI63" i="11"/>
  <c r="AI23" i="11"/>
  <c r="AI22" i="11"/>
  <c r="AI55" i="11"/>
  <c r="AI18" i="11"/>
  <c r="AI59" i="11"/>
  <c r="AI60" i="11"/>
  <c r="AI42" i="11"/>
  <c r="AI69" i="11"/>
  <c r="AI31" i="11"/>
  <c r="AI24" i="11"/>
  <c r="AI48" i="11"/>
  <c r="AI67" i="11"/>
  <c r="AI93" i="11"/>
  <c r="AI79" i="11"/>
  <c r="AI47" i="11"/>
  <c r="AI105" i="11"/>
  <c r="AI80" i="11"/>
  <c r="AI19" i="11"/>
  <c r="AI27" i="11"/>
  <c r="AI15" i="11"/>
  <c r="AI45" i="11"/>
  <c r="AI78" i="11"/>
  <c r="AI92" i="11"/>
  <c r="AI74" i="11"/>
  <c r="AI70" i="11"/>
  <c r="AI61" i="11"/>
  <c r="AI28" i="11"/>
  <c r="AI64" i="11"/>
  <c r="AI21" i="11"/>
  <c r="AI39" i="11"/>
  <c r="AI71" i="11"/>
  <c r="AI89" i="11"/>
  <c r="AI51" i="11"/>
  <c r="AI68" i="11"/>
  <c r="AI99" i="11"/>
  <c r="AI107" i="11"/>
  <c r="AI87" i="11"/>
  <c r="AI66" i="11"/>
  <c r="AI84" i="11"/>
  <c r="AI81" i="11"/>
  <c r="AI34" i="11"/>
  <c r="AI20" i="11"/>
  <c r="AI46" i="11"/>
  <c r="AI100" i="11"/>
  <c r="AI104" i="11"/>
  <c r="AI108" i="11"/>
  <c r="AI65" i="11"/>
  <c r="AI103" i="11"/>
  <c r="AI95" i="11"/>
  <c r="AI50" i="11"/>
  <c r="AI62" i="11"/>
  <c r="AI101" i="11"/>
  <c r="AI33" i="11"/>
  <c r="AI58" i="11"/>
  <c r="AI111" i="11"/>
  <c r="AI88" i="11"/>
  <c r="AI35" i="11"/>
  <c r="AI109" i="11"/>
  <c r="AI73" i="11"/>
  <c r="AI32" i="11"/>
  <c r="AI76" i="11"/>
  <c r="AI57" i="11"/>
  <c r="AI83" i="11"/>
  <c r="AI110" i="11"/>
  <c r="AI75" i="11"/>
  <c r="AI91" i="11"/>
  <c r="AI97" i="11"/>
  <c r="AI17" i="11"/>
  <c r="AI26" i="11"/>
  <c r="AI112" i="11"/>
  <c r="AI72" i="11"/>
  <c r="AI98" i="11"/>
  <c r="AI36" i="11"/>
  <c r="AI41" i="11"/>
  <c r="AI16" i="11"/>
  <c r="AI44" i="11"/>
  <c r="AI25" i="11"/>
  <c r="AI54" i="11"/>
  <c r="AI90" i="11"/>
  <c r="AI85" i="11"/>
  <c r="AI38" i="11"/>
  <c r="AI56" i="11"/>
  <c r="AI77" i="11"/>
  <c r="AI49" i="11"/>
  <c r="AI52" i="11"/>
  <c r="AI43" i="11"/>
  <c r="AI53" i="11"/>
  <c r="AI29" i="11"/>
  <c r="AI30" i="11"/>
  <c r="AI94" i="11"/>
  <c r="AI102" i="11"/>
  <c r="AI106" i="11"/>
  <c r="AI14" i="11"/>
  <c r="V105" i="11"/>
  <c r="X105" i="11" s="1"/>
  <c r="V111" i="11"/>
  <c r="X111" i="11" s="1"/>
  <c r="V112" i="11"/>
  <c r="X112" i="11" s="1"/>
  <c r="V63" i="11"/>
  <c r="X63" i="11" s="1"/>
  <c r="V99" i="11"/>
  <c r="X99" i="11" s="1"/>
  <c r="V86" i="11"/>
  <c r="X86" i="11" s="1"/>
  <c r="V27" i="11"/>
  <c r="X27" i="11" s="1"/>
  <c r="V91" i="11"/>
  <c r="X91" i="11" s="1"/>
  <c r="V82" i="11"/>
  <c r="X82" i="11" s="1"/>
  <c r="V45" i="11"/>
  <c r="X45" i="11" s="1"/>
  <c r="V59" i="11"/>
  <c r="X59" i="11" s="1"/>
  <c r="V16" i="11"/>
  <c r="V96" i="11"/>
  <c r="X96" i="11" s="1"/>
  <c r="V41" i="11"/>
  <c r="X41" i="11" s="1"/>
  <c r="V68" i="11"/>
  <c r="X68" i="11" s="1"/>
  <c r="V24" i="11"/>
  <c r="X24" i="11" s="1"/>
  <c r="V28" i="11"/>
  <c r="X28" i="11" s="1"/>
  <c r="V52" i="11"/>
  <c r="X52" i="11" s="1"/>
  <c r="V71" i="11"/>
  <c r="X71" i="11" s="1"/>
  <c r="V25" i="11"/>
  <c r="X25" i="11" s="1"/>
  <c r="V53" i="11"/>
  <c r="X53" i="11" s="1"/>
  <c r="V104" i="11"/>
  <c r="X104" i="11" s="1"/>
  <c r="V36" i="11"/>
  <c r="X36" i="11" s="1"/>
  <c r="V31" i="11"/>
  <c r="X31" i="11" s="1"/>
  <c r="V101" i="11"/>
  <c r="X101" i="11" s="1"/>
  <c r="V84" i="11"/>
  <c r="X84" i="11" s="1"/>
  <c r="V106" i="11"/>
  <c r="X106" i="11" s="1"/>
  <c r="V66" i="11"/>
  <c r="X66" i="11" s="1"/>
  <c r="V55" i="11"/>
  <c r="X55" i="11" s="1"/>
  <c r="AD55" i="11" s="1"/>
  <c r="V54" i="11"/>
  <c r="X54" i="11" s="1"/>
  <c r="V103" i="11"/>
  <c r="X103" i="11" s="1"/>
  <c r="V48" i="11"/>
  <c r="X48" i="11" s="1"/>
  <c r="V89" i="11"/>
  <c r="X89" i="11" s="1"/>
  <c r="V57" i="11"/>
  <c r="X57" i="11" s="1"/>
  <c r="V56" i="11"/>
  <c r="X56" i="11" s="1"/>
  <c r="V60" i="11"/>
  <c r="X60" i="11" s="1"/>
  <c r="V95" i="11"/>
  <c r="X95" i="11" s="1"/>
  <c r="V44" i="11"/>
  <c r="X44" i="11" s="1"/>
  <c r="V97" i="11"/>
  <c r="X97" i="11" s="1"/>
  <c r="V19" i="11"/>
  <c r="V32" i="11"/>
  <c r="X32" i="11" s="1"/>
  <c r="V43" i="11"/>
  <c r="X43" i="11" s="1"/>
  <c r="V78" i="11"/>
  <c r="X78" i="11" s="1"/>
  <c r="V47" i="11"/>
  <c r="X47" i="11" s="1"/>
  <c r="V51" i="11"/>
  <c r="X51" i="11" s="1"/>
  <c r="V58" i="11"/>
  <c r="X58" i="11" s="1"/>
  <c r="V88" i="11"/>
  <c r="X88" i="11" s="1"/>
  <c r="V46" i="11"/>
  <c r="X46" i="11" s="1"/>
  <c r="V29" i="11"/>
  <c r="X29" i="11" s="1"/>
  <c r="V85" i="11"/>
  <c r="X85" i="11" s="1"/>
  <c r="V93" i="11"/>
  <c r="X93" i="11" s="1"/>
  <c r="V76" i="11"/>
  <c r="X76" i="11" s="1"/>
  <c r="V77" i="11"/>
  <c r="X77" i="11" s="1"/>
  <c r="V35" i="11"/>
  <c r="X35" i="11" s="1"/>
  <c r="V39" i="11"/>
  <c r="X39" i="11" s="1"/>
  <c r="V42" i="11"/>
  <c r="X42" i="11" s="1"/>
  <c r="V64" i="11"/>
  <c r="X64" i="11" s="1"/>
  <c r="V33" i="11"/>
  <c r="X33" i="11" s="1"/>
  <c r="V90" i="11"/>
  <c r="X90" i="11" s="1"/>
  <c r="V87" i="11"/>
  <c r="X87" i="11" s="1"/>
  <c r="V67" i="11"/>
  <c r="X67" i="11" s="1"/>
  <c r="V74" i="11"/>
  <c r="X74" i="11" s="1"/>
  <c r="V81" i="11"/>
  <c r="X81" i="11" s="1"/>
  <c r="V73" i="11"/>
  <c r="X73" i="11" s="1"/>
  <c r="V108" i="11"/>
  <c r="X108" i="11" s="1"/>
  <c r="V49" i="11"/>
  <c r="X49" i="11" s="1"/>
  <c r="V23" i="11"/>
  <c r="X23" i="11" s="1"/>
  <c r="V34" i="11"/>
  <c r="X34" i="11" s="1"/>
  <c r="V50" i="11"/>
  <c r="X50" i="11" s="1"/>
  <c r="V20" i="11"/>
  <c r="X20" i="11" s="1"/>
  <c r="V62" i="11"/>
  <c r="X62" i="11" s="1"/>
  <c r="V26" i="11"/>
  <c r="X26" i="11" s="1"/>
  <c r="V102" i="11"/>
  <c r="X102" i="11" s="1"/>
  <c r="V17" i="11"/>
  <c r="V92" i="11"/>
  <c r="X92" i="11" s="1"/>
  <c r="V94" i="11"/>
  <c r="X94" i="11" s="1"/>
  <c r="V100" i="11"/>
  <c r="X100" i="11" s="1"/>
  <c r="V18" i="11"/>
  <c r="V70" i="11"/>
  <c r="X70" i="11" s="1"/>
  <c r="V80" i="11"/>
  <c r="X80" i="11" s="1"/>
  <c r="V37" i="11"/>
  <c r="X37" i="11" s="1"/>
  <c r="V61" i="11"/>
  <c r="X61" i="11" s="1"/>
  <c r="V72" i="11"/>
  <c r="X72" i="11" s="1"/>
  <c r="V65" i="11"/>
  <c r="X65" i="11" s="1"/>
  <c r="V40" i="11"/>
  <c r="X40" i="11" s="1"/>
  <c r="V75" i="11"/>
  <c r="X75" i="11" s="1"/>
  <c r="V83" i="11"/>
  <c r="X83" i="11" s="1"/>
  <c r="Q9" i="11"/>
  <c r="Q114" i="11"/>
  <c r="O114" i="11"/>
  <c r="O9" i="11"/>
  <c r="P114" i="11"/>
  <c r="P9" i="11"/>
  <c r="AG114" i="11"/>
  <c r="AG9" i="11"/>
  <c r="N114" i="11" l="1"/>
  <c r="N9" i="11"/>
  <c r="BE34" i="31"/>
  <c r="BT59" i="31"/>
  <c r="BT34" i="31"/>
  <c r="BN59" i="31"/>
  <c r="BS59" i="31"/>
  <c r="BS34" i="31"/>
  <c r="BK34" i="31"/>
  <c r="BR34" i="31"/>
  <c r="BJ34" i="31"/>
  <c r="BU59" i="31"/>
  <c r="BU34" i="31"/>
  <c r="BQ34" i="31"/>
  <c r="BI34" i="31"/>
  <c r="BO34" i="31"/>
  <c r="BP34" i="31"/>
  <c r="BH34" i="31"/>
  <c r="BW59" i="31"/>
  <c r="BW34" i="31"/>
  <c r="BM34" i="31"/>
  <c r="BF34" i="31"/>
  <c r="BV59" i="31"/>
  <c r="BV34" i="31"/>
  <c r="BL34" i="31"/>
  <c r="BG34" i="31"/>
  <c r="D16" i="21"/>
  <c r="R114" i="11"/>
  <c r="T13" i="11"/>
  <c r="Y13" i="11" s="1"/>
  <c r="R9" i="11"/>
  <c r="Y36" i="21"/>
  <c r="Y34" i="21"/>
  <c r="Y39" i="21"/>
  <c r="Y38" i="21"/>
  <c r="Y37" i="21"/>
  <c r="Y35" i="21"/>
  <c r="Y29" i="21"/>
  <c r="BW23" i="31" s="1" a="1"/>
  <c r="BW23" i="31" s="1"/>
  <c r="X36" i="21"/>
  <c r="X39" i="21"/>
  <c r="X29" i="21"/>
  <c r="BV23" i="31" s="1" a="1"/>
  <c r="BV23" i="31" s="1"/>
  <c r="X37" i="21"/>
  <c r="X34" i="21"/>
  <c r="X38" i="21"/>
  <c r="X35" i="21"/>
  <c r="V37" i="21"/>
  <c r="V29" i="21"/>
  <c r="BT23" i="31" s="1" a="1"/>
  <c r="BT23" i="31" s="1"/>
  <c r="V38" i="21"/>
  <c r="V39" i="21"/>
  <c r="V35" i="21"/>
  <c r="V36" i="21"/>
  <c r="V34" i="21"/>
  <c r="EJ172" i="11"/>
  <c r="E104" i="10"/>
  <c r="W14" i="11"/>
  <c r="X14" i="11" s="1"/>
  <c r="W18" i="11"/>
  <c r="X18" i="11" s="1"/>
  <c r="W17" i="11"/>
  <c r="X17" i="11" s="1"/>
  <c r="W16" i="11"/>
  <c r="X16" i="11" s="1"/>
  <c r="W19" i="11"/>
  <c r="X19" i="11" s="1"/>
  <c r="W15" i="11"/>
  <c r="X15" i="11" s="1"/>
  <c r="AD63" i="11"/>
  <c r="AD99" i="11"/>
  <c r="AD105" i="11"/>
  <c r="AD112" i="11"/>
  <c r="AD82" i="11"/>
  <c r="AD91" i="11"/>
  <c r="AD86" i="11"/>
  <c r="AD79" i="11"/>
  <c r="AD38" i="11"/>
  <c r="AD98" i="11"/>
  <c r="AD22" i="11"/>
  <c r="AD27" i="11"/>
  <c r="AD107" i="11"/>
  <c r="AD109" i="11"/>
  <c r="AD69" i="11"/>
  <c r="AD110" i="11"/>
  <c r="AI114" i="11"/>
  <c r="AI9" i="11"/>
  <c r="U114" i="11"/>
  <c r="U9" i="11"/>
  <c r="Z13" i="11" l="1"/>
  <c r="Z9" i="11" s="1"/>
  <c r="L34" i="31"/>
  <c r="E34" i="31"/>
  <c r="T9" i="11"/>
  <c r="T114" i="11"/>
  <c r="V13" i="11"/>
  <c r="W13" i="11" s="1"/>
  <c r="AA15" i="11"/>
  <c r="AC15" i="11"/>
  <c r="AA14" i="11"/>
  <c r="AC14" i="11"/>
  <c r="V40" i="21"/>
  <c r="X53" i="21"/>
  <c r="X52" i="21"/>
  <c r="Y52" i="21"/>
  <c r="Y53" i="21"/>
  <c r="V52" i="21"/>
  <c r="V53" i="21"/>
  <c r="Y40" i="21"/>
  <c r="X40" i="21"/>
  <c r="AD16" i="17"/>
  <c r="AE16" i="17" s="1"/>
  <c r="AD88" i="11"/>
  <c r="AD77" i="11"/>
  <c r="AD101" i="11"/>
  <c r="AD75" i="11"/>
  <c r="AD111" i="11"/>
  <c r="AD102" i="11"/>
  <c r="AD46" i="11"/>
  <c r="AD93" i="11"/>
  <c r="AD21" i="11"/>
  <c r="AD31" i="11"/>
  <c r="AD97" i="11"/>
  <c r="AD68" i="11"/>
  <c r="AD66" i="11"/>
  <c r="AD71" i="11"/>
  <c r="AD40" i="11"/>
  <c r="AD103" i="11"/>
  <c r="AD108" i="11"/>
  <c r="AD49" i="11"/>
  <c r="AD92" i="11"/>
  <c r="AD83" i="11"/>
  <c r="AD29" i="11"/>
  <c r="AD81" i="11"/>
  <c r="AD104" i="11"/>
  <c r="AD32" i="11"/>
  <c r="AD28" i="11"/>
  <c r="AD72" i="11"/>
  <c r="AD50" i="11"/>
  <c r="AD36" i="11"/>
  <c r="AD84" i="11"/>
  <c r="AD30" i="11"/>
  <c r="AD70" i="11"/>
  <c r="AD89" i="11"/>
  <c r="AD76" i="11"/>
  <c r="AD65" i="11"/>
  <c r="AD74" i="11"/>
  <c r="AD60" i="11"/>
  <c r="AD85" i="11"/>
  <c r="AD42" i="11"/>
  <c r="AD23" i="11"/>
  <c r="AD53" i="11"/>
  <c r="AD87" i="11"/>
  <c r="AD62" i="11"/>
  <c r="AD51" i="11"/>
  <c r="AD90" i="11"/>
  <c r="AD94" i="11"/>
  <c r="AD35" i="11"/>
  <c r="AD54" i="11"/>
  <c r="AD61" i="11"/>
  <c r="AD67" i="11"/>
  <c r="AD24" i="11"/>
  <c r="AD80" i="11"/>
  <c r="AD48" i="11"/>
  <c r="AD47" i="11"/>
  <c r="AD73" i="11"/>
  <c r="AD78" i="11"/>
  <c r="AD39" i="11"/>
  <c r="AD26" i="11"/>
  <c r="Y114" i="11"/>
  <c r="Y9" i="11"/>
  <c r="Z114" i="11" l="1"/>
  <c r="X13" i="11"/>
  <c r="X114" i="11" s="1"/>
  <c r="N34" i="31"/>
  <c r="N41" i="31" s="1"/>
  <c r="L41" i="31"/>
  <c r="V9" i="11"/>
  <c r="AD36" i="17"/>
  <c r="V114" i="11"/>
  <c r="AC13" i="11"/>
  <c r="AA13" i="11"/>
  <c r="V54" i="21"/>
  <c r="V57" i="21" s="1"/>
  <c r="Y54" i="21"/>
  <c r="Y65" i="21" s="1"/>
  <c r="Y68" i="21" s="1"/>
  <c r="X54" i="21"/>
  <c r="AD37" i="17"/>
  <c r="AD38" i="17"/>
  <c r="AD18" i="11"/>
  <c r="AD15" i="11"/>
  <c r="AD14" i="11"/>
  <c r="AJ14" i="11" s="1"/>
  <c r="AD95" i="11"/>
  <c r="AD25" i="11"/>
  <c r="AD17" i="11"/>
  <c r="AD41" i="11"/>
  <c r="AD106" i="11"/>
  <c r="AD19" i="11"/>
  <c r="AD34" i="11"/>
  <c r="AD52" i="11"/>
  <c r="AJ52" i="11" s="1"/>
  <c r="AD56" i="11"/>
  <c r="AD43" i="11"/>
  <c r="AJ43" i="11" s="1"/>
  <c r="AD64" i="11"/>
  <c r="AJ64" i="11" s="1"/>
  <c r="AD45" i="11"/>
  <c r="AD33" i="11"/>
  <c r="AD20" i="11"/>
  <c r="AJ20" i="11" s="1"/>
  <c r="AD96" i="11"/>
  <c r="AD100" i="11"/>
  <c r="AD44" i="11"/>
  <c r="AD37" i="11"/>
  <c r="AD58" i="11"/>
  <c r="AD57" i="11"/>
  <c r="AD16" i="11"/>
  <c r="AD59" i="11"/>
  <c r="AJ99" i="11"/>
  <c r="AJ103" i="11"/>
  <c r="AJ105" i="11"/>
  <c r="AJ104" i="11"/>
  <c r="AJ28" i="11"/>
  <c r="AJ29" i="11"/>
  <c r="AJ85" i="11"/>
  <c r="AJ62" i="11"/>
  <c r="AJ31" i="11"/>
  <c r="AJ97" i="11"/>
  <c r="AJ53" i="11"/>
  <c r="AJ81" i="11"/>
  <c r="AJ39" i="11"/>
  <c r="AJ46" i="11"/>
  <c r="AJ32" i="11"/>
  <c r="AJ47" i="11"/>
  <c r="AJ84" i="11"/>
  <c r="AJ110" i="11"/>
  <c r="W9" i="11"/>
  <c r="W114" i="11"/>
  <c r="CG62" i="11" l="1"/>
  <c r="CH62" i="11"/>
  <c r="CE62" i="11"/>
  <c r="CF62" i="11"/>
  <c r="CE20" i="11"/>
  <c r="CF20" i="11"/>
  <c r="CG20" i="11"/>
  <c r="CH20" i="11"/>
  <c r="CH47" i="11"/>
  <c r="CE47" i="11"/>
  <c r="CF47" i="11"/>
  <c r="CG47" i="11"/>
  <c r="CG46" i="11"/>
  <c r="CH46" i="11"/>
  <c r="CE46" i="11"/>
  <c r="CF46" i="11"/>
  <c r="CE29" i="11"/>
  <c r="CF29" i="11"/>
  <c r="CG29" i="11"/>
  <c r="CH29" i="11"/>
  <c r="CE85" i="11"/>
  <c r="CF85" i="11"/>
  <c r="CG85" i="11"/>
  <c r="CH85" i="11"/>
  <c r="CE28" i="11"/>
  <c r="CF28" i="11"/>
  <c r="CM28" i="11" s="1"/>
  <c r="CN28" i="11" s="1"/>
  <c r="CG28" i="11"/>
  <c r="CH28" i="11"/>
  <c r="CE64" i="11"/>
  <c r="CF64" i="11"/>
  <c r="CG64" i="11"/>
  <c r="CH64" i="11"/>
  <c r="CH81" i="11"/>
  <c r="CE81" i="11"/>
  <c r="CG81" i="11"/>
  <c r="CF81" i="11"/>
  <c r="CE104" i="11"/>
  <c r="CF104" i="11"/>
  <c r="CG104" i="11"/>
  <c r="CH104" i="11"/>
  <c r="CF43" i="11"/>
  <c r="CG43" i="11"/>
  <c r="CH43" i="11"/>
  <c r="CE43" i="11"/>
  <c r="CF32" i="11"/>
  <c r="CM32" i="11" s="1"/>
  <c r="CN32" i="11" s="1"/>
  <c r="CG32" i="11"/>
  <c r="CH32" i="11"/>
  <c r="CE32" i="11"/>
  <c r="CH105" i="11"/>
  <c r="CE105" i="11"/>
  <c r="CG105" i="11"/>
  <c r="CF105" i="11"/>
  <c r="CE39" i="11"/>
  <c r="CF39" i="11"/>
  <c r="CG39" i="11"/>
  <c r="CH39" i="11"/>
  <c r="CH97" i="11"/>
  <c r="CE97" i="11"/>
  <c r="CG97" i="11"/>
  <c r="CF97" i="11"/>
  <c r="CE53" i="11"/>
  <c r="CF53" i="11"/>
  <c r="CG53" i="11"/>
  <c r="CH53" i="11"/>
  <c r="CG110" i="11"/>
  <c r="CH110" i="11"/>
  <c r="CF110" i="11"/>
  <c r="CE110" i="11"/>
  <c r="CE103" i="11"/>
  <c r="CF103" i="11"/>
  <c r="CG103" i="11"/>
  <c r="CH103" i="11"/>
  <c r="CE52" i="11"/>
  <c r="CF52" i="11"/>
  <c r="CG52" i="11"/>
  <c r="CH52" i="11"/>
  <c r="CH14" i="11"/>
  <c r="CE14" i="11"/>
  <c r="CG14" i="11"/>
  <c r="CF14" i="11"/>
  <c r="CE84" i="11"/>
  <c r="CF84" i="11"/>
  <c r="CH84" i="11"/>
  <c r="CG84" i="11"/>
  <c r="CE31" i="11"/>
  <c r="CF31" i="11"/>
  <c r="CG31" i="11"/>
  <c r="CH31" i="11"/>
  <c r="CF99" i="11"/>
  <c r="CG99" i="11"/>
  <c r="CH99" i="11"/>
  <c r="CE99" i="11"/>
  <c r="X9" i="11"/>
  <c r="Y57" i="21"/>
  <c r="Y59" i="21" s="1"/>
  <c r="AD13" i="11"/>
  <c r="AJ13" i="11" s="1"/>
  <c r="V60" i="21"/>
  <c r="V59" i="21"/>
  <c r="Y60" i="21"/>
  <c r="V73" i="21"/>
  <c r="V74" i="21" s="1"/>
  <c r="V65" i="21"/>
  <c r="V68" i="21" s="1"/>
  <c r="Y73" i="21"/>
  <c r="Y77" i="21" s="1"/>
  <c r="X57" i="21"/>
  <c r="X73" i="21"/>
  <c r="X65" i="21"/>
  <c r="X68" i="21" s="1"/>
  <c r="CD99" i="11"/>
  <c r="CD105" i="11"/>
  <c r="BX103" i="11"/>
  <c r="BT103" i="11"/>
  <c r="CM99" i="11"/>
  <c r="CN99" i="11" s="1"/>
  <c r="CB99" i="11"/>
  <c r="BN99" i="11"/>
  <c r="BY99" i="11"/>
  <c r="BV99" i="11"/>
  <c r="CC99" i="11"/>
  <c r="BR99" i="11"/>
  <c r="BK99" i="11"/>
  <c r="BV105" i="11"/>
  <c r="BZ99" i="11"/>
  <c r="BX99" i="11"/>
  <c r="BY103" i="11"/>
  <c r="BM99" i="11"/>
  <c r="BL99" i="11"/>
  <c r="BW99" i="11"/>
  <c r="BU99" i="11"/>
  <c r="BT99" i="11"/>
  <c r="BO99" i="11"/>
  <c r="BR103" i="11"/>
  <c r="CM105" i="11"/>
  <c r="CN105" i="11" s="1"/>
  <c r="BY105" i="11"/>
  <c r="BS99" i="11"/>
  <c r="BQ99" i="11"/>
  <c r="BP99" i="11"/>
  <c r="CA99" i="11"/>
  <c r="BV103" i="11"/>
  <c r="CC105" i="11"/>
  <c r="CM103" i="11"/>
  <c r="CN103" i="11" s="1"/>
  <c r="CA103" i="11"/>
  <c r="BO103" i="11"/>
  <c r="BL103" i="11"/>
  <c r="BM103" i="11"/>
  <c r="CD103" i="11"/>
  <c r="BW103" i="11"/>
  <c r="BU103" i="11"/>
  <c r="CB103" i="11"/>
  <c r="CC103" i="11"/>
  <c r="BN103" i="11"/>
  <c r="BQ103" i="11"/>
  <c r="BK103" i="11"/>
  <c r="BZ103" i="11"/>
  <c r="BS103" i="11"/>
  <c r="BP103" i="11"/>
  <c r="AJ108" i="11"/>
  <c r="AJ101" i="11"/>
  <c r="BS105" i="11"/>
  <c r="BZ105" i="11"/>
  <c r="CA105" i="11"/>
  <c r="BK105" i="11"/>
  <c r="BN105" i="11"/>
  <c r="CB105" i="11"/>
  <c r="BM105" i="11"/>
  <c r="BW105" i="11"/>
  <c r="BT105" i="11"/>
  <c r="BU105" i="11"/>
  <c r="BO105" i="11"/>
  <c r="BL105" i="11"/>
  <c r="BR105" i="11"/>
  <c r="BP105" i="11"/>
  <c r="BQ105" i="11"/>
  <c r="BX105" i="11"/>
  <c r="AJ107" i="11"/>
  <c r="AJ106" i="11"/>
  <c r="AJ102" i="11"/>
  <c r="BL104" i="11"/>
  <c r="CB104" i="11"/>
  <c r="BS104" i="11"/>
  <c r="BV104" i="11"/>
  <c r="BU104" i="11"/>
  <c r="CA104" i="11"/>
  <c r="BX104" i="11"/>
  <c r="BO104" i="11"/>
  <c r="BN104" i="11"/>
  <c r="BQ104" i="11"/>
  <c r="BT104" i="11"/>
  <c r="BK104" i="11"/>
  <c r="BM104" i="11"/>
  <c r="CC104" i="11"/>
  <c r="BZ104" i="11"/>
  <c r="BP104" i="11"/>
  <c r="CM104" i="11"/>
  <c r="CN104" i="11" s="1"/>
  <c r="BW104" i="11"/>
  <c r="CD104" i="11"/>
  <c r="BY104" i="11"/>
  <c r="BR104" i="11"/>
  <c r="AJ100" i="11"/>
  <c r="CD20" i="11"/>
  <c r="CM20" i="11"/>
  <c r="CN20" i="11" s="1"/>
  <c r="CD53" i="11"/>
  <c r="CM53" i="11"/>
  <c r="CN53" i="11" s="1"/>
  <c r="CD64" i="11"/>
  <c r="CM64" i="11"/>
  <c r="CN64" i="11" s="1"/>
  <c r="CD28" i="11"/>
  <c r="CD47" i="11"/>
  <c r="CM47" i="11"/>
  <c r="CN47" i="11" s="1"/>
  <c r="CD52" i="11"/>
  <c r="CM52" i="11"/>
  <c r="CN52" i="11" s="1"/>
  <c r="CD81" i="11"/>
  <c r="CM81" i="11"/>
  <c r="CN81" i="11" s="1"/>
  <c r="CD62" i="11"/>
  <c r="CM62" i="11"/>
  <c r="CN62" i="11" s="1"/>
  <c r="CD29" i="11"/>
  <c r="CM29" i="11"/>
  <c r="CN29" i="11" s="1"/>
  <c r="CD84" i="11"/>
  <c r="CM84" i="11"/>
  <c r="CN84" i="11" s="1"/>
  <c r="CD46" i="11"/>
  <c r="CM46" i="11"/>
  <c r="CN46" i="11" s="1"/>
  <c r="CD39" i="11"/>
  <c r="CM39" i="11"/>
  <c r="CN39" i="11" s="1"/>
  <c r="CD31" i="11"/>
  <c r="CM31" i="11"/>
  <c r="CN31" i="11" s="1"/>
  <c r="CD85" i="11"/>
  <c r="CM85" i="11"/>
  <c r="CN85" i="11" s="1"/>
  <c r="CD110" i="11"/>
  <c r="CM110" i="11"/>
  <c r="CN110" i="11" s="1"/>
  <c r="CD32" i="11"/>
  <c r="CD43" i="11"/>
  <c r="CM43" i="11"/>
  <c r="CN43" i="11" s="1"/>
  <c r="CD97" i="11"/>
  <c r="CM97" i="11"/>
  <c r="CN97" i="11" s="1"/>
  <c r="CD14" i="11"/>
  <c r="CM14" i="11"/>
  <c r="CN14" i="11" s="1"/>
  <c r="AJ34" i="11"/>
  <c r="AJ40" i="11"/>
  <c r="AJ55" i="11"/>
  <c r="AJ72" i="11"/>
  <c r="AJ74" i="11"/>
  <c r="CC110" i="11"/>
  <c r="BY110" i="11"/>
  <c r="BU110" i="11"/>
  <c r="BQ110" i="11"/>
  <c r="BM110" i="11"/>
  <c r="BZ110" i="11"/>
  <c r="BV110" i="11"/>
  <c r="BR110" i="11"/>
  <c r="BN110" i="11"/>
  <c r="CA110" i="11"/>
  <c r="BW110" i="11"/>
  <c r="BS110" i="11"/>
  <c r="BO110" i="11"/>
  <c r="BK110" i="11"/>
  <c r="BT110" i="11"/>
  <c r="BX110" i="11"/>
  <c r="BL110" i="11"/>
  <c r="BP110" i="11"/>
  <c r="CB110" i="11"/>
  <c r="CA20" i="11"/>
  <c r="BW20" i="11"/>
  <c r="BS20" i="11"/>
  <c r="BO20" i="11"/>
  <c r="BK20" i="11"/>
  <c r="BY20" i="11"/>
  <c r="BT20" i="11"/>
  <c r="BN20" i="11"/>
  <c r="BZ20" i="11"/>
  <c r="BU20" i="11"/>
  <c r="BP20" i="11"/>
  <c r="CB20" i="11"/>
  <c r="BV20" i="11"/>
  <c r="BQ20" i="11"/>
  <c r="BL20" i="11"/>
  <c r="CC20" i="11"/>
  <c r="BM20" i="11"/>
  <c r="BR20" i="11"/>
  <c r="BX20" i="11"/>
  <c r="BZ53" i="11"/>
  <c r="BV53" i="11"/>
  <c r="BR53" i="11"/>
  <c r="BN53" i="11"/>
  <c r="CC53" i="11"/>
  <c r="BX53" i="11"/>
  <c r="BS53" i="11"/>
  <c r="BM53" i="11"/>
  <c r="BY53" i="11"/>
  <c r="BQ53" i="11"/>
  <c r="BK53" i="11"/>
  <c r="CA53" i="11"/>
  <c r="BT53" i="11"/>
  <c r="BL53" i="11"/>
  <c r="CB53" i="11"/>
  <c r="BU53" i="11"/>
  <c r="BO53" i="11"/>
  <c r="BW53" i="11"/>
  <c r="BP53" i="11"/>
  <c r="BZ64" i="11"/>
  <c r="BV64" i="11"/>
  <c r="BR64" i="11"/>
  <c r="BN64" i="11"/>
  <c r="CA64" i="11"/>
  <c r="BU64" i="11"/>
  <c r="BP64" i="11"/>
  <c r="BK64" i="11"/>
  <c r="BX64" i="11"/>
  <c r="BQ64" i="11"/>
  <c r="BY64" i="11"/>
  <c r="BS64" i="11"/>
  <c r="BL64" i="11"/>
  <c r="CB64" i="11"/>
  <c r="BT64" i="11"/>
  <c r="BM64" i="11"/>
  <c r="CC64" i="11"/>
  <c r="BW64" i="11"/>
  <c r="BO64" i="11"/>
  <c r="CA28" i="11"/>
  <c r="BW28" i="11"/>
  <c r="BS28" i="11"/>
  <c r="BO28" i="11"/>
  <c r="BK28" i="11"/>
  <c r="CB28" i="11"/>
  <c r="BV28" i="11"/>
  <c r="BQ28" i="11"/>
  <c r="BL28" i="11"/>
  <c r="CC28" i="11"/>
  <c r="BX28" i="11"/>
  <c r="BR28" i="11"/>
  <c r="BM28" i="11"/>
  <c r="BY28" i="11"/>
  <c r="BT28" i="11"/>
  <c r="BN28" i="11"/>
  <c r="BP28" i="11"/>
  <c r="BU28" i="11"/>
  <c r="BZ28" i="11"/>
  <c r="BX47" i="11"/>
  <c r="BP47" i="11"/>
  <c r="BZ47" i="11"/>
  <c r="CA47" i="11"/>
  <c r="BK47" i="11"/>
  <c r="BU47" i="11"/>
  <c r="CC47" i="11"/>
  <c r="BN47" i="11"/>
  <c r="BO47" i="11"/>
  <c r="CB47" i="11"/>
  <c r="BM47" i="11"/>
  <c r="BR47" i="11"/>
  <c r="BS47" i="11"/>
  <c r="BT47" i="11"/>
  <c r="BY47" i="11"/>
  <c r="BV47" i="11"/>
  <c r="BW47" i="11"/>
  <c r="BL47" i="11"/>
  <c r="BQ47" i="11"/>
  <c r="BZ52" i="11"/>
  <c r="BV52" i="11"/>
  <c r="BR52" i="11"/>
  <c r="BN52" i="11"/>
  <c r="CB52" i="11"/>
  <c r="BW52" i="11"/>
  <c r="BQ52" i="11"/>
  <c r="BL52" i="11"/>
  <c r="BX52" i="11"/>
  <c r="BP52" i="11"/>
  <c r="BY52" i="11"/>
  <c r="BS52" i="11"/>
  <c r="BK52" i="11"/>
  <c r="CA52" i="11"/>
  <c r="BT52" i="11"/>
  <c r="BM52" i="11"/>
  <c r="CC52" i="11"/>
  <c r="BU52" i="11"/>
  <c r="BO52" i="11"/>
  <c r="CC81" i="11"/>
  <c r="BY81" i="11"/>
  <c r="BU81" i="11"/>
  <c r="BQ81" i="11"/>
  <c r="BM81" i="11"/>
  <c r="BZ81" i="11"/>
  <c r="BV81" i="11"/>
  <c r="BR81" i="11"/>
  <c r="CA81" i="11"/>
  <c r="BW81" i="11"/>
  <c r="BS81" i="11"/>
  <c r="BO81" i="11"/>
  <c r="BK81" i="11"/>
  <c r="BT81" i="11"/>
  <c r="BX81" i="11"/>
  <c r="BL81" i="11"/>
  <c r="BN81" i="11"/>
  <c r="BP81" i="11"/>
  <c r="CB81" i="11"/>
  <c r="BY62" i="11"/>
  <c r="BQ62" i="11"/>
  <c r="BX62" i="11"/>
  <c r="BM62" i="11"/>
  <c r="BT62" i="11"/>
  <c r="BU62" i="11"/>
  <c r="CB62" i="11"/>
  <c r="BL62" i="11"/>
  <c r="CC62" i="11"/>
  <c r="BP62" i="11"/>
  <c r="BW62" i="11"/>
  <c r="BN62" i="11"/>
  <c r="BS62" i="11"/>
  <c r="BZ62" i="11"/>
  <c r="BO62" i="11"/>
  <c r="BV62" i="11"/>
  <c r="BK62" i="11"/>
  <c r="CA62" i="11"/>
  <c r="BR62" i="11"/>
  <c r="CA29" i="11"/>
  <c r="BW29" i="11"/>
  <c r="BS29" i="11"/>
  <c r="BO29" i="11"/>
  <c r="BK29" i="11"/>
  <c r="CC29" i="11"/>
  <c r="BX29" i="11"/>
  <c r="BR29" i="11"/>
  <c r="BM29" i="11"/>
  <c r="BY29" i="11"/>
  <c r="BT29" i="11"/>
  <c r="BN29" i="11"/>
  <c r="BZ29" i="11"/>
  <c r="BU29" i="11"/>
  <c r="BP29" i="11"/>
  <c r="BL29" i="11"/>
  <c r="BQ29" i="11"/>
  <c r="BV29" i="11"/>
  <c r="CB29" i="11"/>
  <c r="AJ42" i="11"/>
  <c r="AJ15" i="11"/>
  <c r="AJ87" i="11"/>
  <c r="AJ93" i="11"/>
  <c r="AJ23" i="11"/>
  <c r="AJ86" i="11"/>
  <c r="AJ75" i="11"/>
  <c r="BZ84" i="11"/>
  <c r="BV84" i="11"/>
  <c r="BR84" i="11"/>
  <c r="BN84" i="11"/>
  <c r="CA84" i="11"/>
  <c r="BW84" i="11"/>
  <c r="BS84" i="11"/>
  <c r="BO84" i="11"/>
  <c r="BK84" i="11"/>
  <c r="CB84" i="11"/>
  <c r="BX84" i="11"/>
  <c r="BT84" i="11"/>
  <c r="BP84" i="11"/>
  <c r="BL84" i="11"/>
  <c r="BU84" i="11"/>
  <c r="BY84" i="11"/>
  <c r="BM84" i="11"/>
  <c r="BQ84" i="11"/>
  <c r="CC84" i="11"/>
  <c r="BY46" i="11"/>
  <c r="BQ46" i="11"/>
  <c r="BX46" i="11"/>
  <c r="BM46" i="11"/>
  <c r="BU46" i="11"/>
  <c r="CB46" i="11"/>
  <c r="BL46" i="11"/>
  <c r="CC46" i="11"/>
  <c r="BP46" i="11"/>
  <c r="BT46" i="11"/>
  <c r="BW46" i="11"/>
  <c r="BN46" i="11"/>
  <c r="BS46" i="11"/>
  <c r="BZ46" i="11"/>
  <c r="BO46" i="11"/>
  <c r="BV46" i="11"/>
  <c r="BK46" i="11"/>
  <c r="CA46" i="11"/>
  <c r="BR46" i="11"/>
  <c r="CB39" i="11"/>
  <c r="BX39" i="11"/>
  <c r="BP39" i="11"/>
  <c r="BN39" i="11"/>
  <c r="BO39" i="11"/>
  <c r="CC39" i="11"/>
  <c r="BR39" i="11"/>
  <c r="BS39" i="11"/>
  <c r="BM39" i="11"/>
  <c r="BU39" i="11"/>
  <c r="BT39" i="11"/>
  <c r="BV39" i="11"/>
  <c r="BW39" i="11"/>
  <c r="BY39" i="11"/>
  <c r="BL39" i="11"/>
  <c r="BZ39" i="11"/>
  <c r="CA39" i="11"/>
  <c r="BK39" i="11"/>
  <c r="BQ39" i="11"/>
  <c r="CB31" i="11"/>
  <c r="BP31" i="11"/>
  <c r="BX31" i="11"/>
  <c r="BU31" i="11"/>
  <c r="BL31" i="11"/>
  <c r="BV31" i="11"/>
  <c r="BW31" i="11"/>
  <c r="CC31" i="11"/>
  <c r="BZ31" i="11"/>
  <c r="CA31" i="11"/>
  <c r="BK31" i="11"/>
  <c r="BM31" i="11"/>
  <c r="BN31" i="11"/>
  <c r="BO31" i="11"/>
  <c r="BY31" i="11"/>
  <c r="BT31" i="11"/>
  <c r="BR31" i="11"/>
  <c r="BS31" i="11"/>
  <c r="BQ31" i="11"/>
  <c r="BZ85" i="11"/>
  <c r="BV85" i="11"/>
  <c r="BR85" i="11"/>
  <c r="BN85" i="11"/>
  <c r="CA85" i="11"/>
  <c r="BW85" i="11"/>
  <c r="BS85" i="11"/>
  <c r="BO85" i="11"/>
  <c r="BK85" i="11"/>
  <c r="CB85" i="11"/>
  <c r="BX85" i="11"/>
  <c r="BT85" i="11"/>
  <c r="BP85" i="11"/>
  <c r="BL85" i="11"/>
  <c r="BQ85" i="11"/>
  <c r="BU85" i="11"/>
  <c r="BM85" i="11"/>
  <c r="BY85" i="11"/>
  <c r="CC85" i="11"/>
  <c r="BZ32" i="11"/>
  <c r="BV32" i="11"/>
  <c r="BR32" i="11"/>
  <c r="BN32" i="11"/>
  <c r="CA32" i="11"/>
  <c r="BU32" i="11"/>
  <c r="BP32" i="11"/>
  <c r="BK32" i="11"/>
  <c r="CB32" i="11"/>
  <c r="BT32" i="11"/>
  <c r="BM32" i="11"/>
  <c r="CC32" i="11"/>
  <c r="BW32" i="11"/>
  <c r="BO32" i="11"/>
  <c r="BX32" i="11"/>
  <c r="BQ32" i="11"/>
  <c r="BY32" i="11"/>
  <c r="BS32" i="11"/>
  <c r="BL32" i="11"/>
  <c r="CB43" i="11"/>
  <c r="BX43" i="11"/>
  <c r="BP43" i="11"/>
  <c r="BT43" i="11"/>
  <c r="BV43" i="11"/>
  <c r="BW43" i="11"/>
  <c r="BY43" i="11"/>
  <c r="BU43" i="11"/>
  <c r="BL43" i="11"/>
  <c r="BZ43" i="11"/>
  <c r="CA43" i="11"/>
  <c r="BK43" i="11"/>
  <c r="BQ43" i="11"/>
  <c r="BN43" i="11"/>
  <c r="BO43" i="11"/>
  <c r="CC43" i="11"/>
  <c r="BR43" i="11"/>
  <c r="BS43" i="11"/>
  <c r="BM43" i="11"/>
  <c r="CB97" i="11"/>
  <c r="BX97" i="11"/>
  <c r="BT97" i="11"/>
  <c r="BP97" i="11"/>
  <c r="BL97" i="11"/>
  <c r="CC97" i="11"/>
  <c r="BY97" i="11"/>
  <c r="BU97" i="11"/>
  <c r="BQ97" i="11"/>
  <c r="BM97" i="11"/>
  <c r="BZ97" i="11"/>
  <c r="BV97" i="11"/>
  <c r="BR97" i="11"/>
  <c r="BN97" i="11"/>
  <c r="BW97" i="11"/>
  <c r="CA97" i="11"/>
  <c r="BK97" i="11"/>
  <c r="BS97" i="11"/>
  <c r="BO97" i="11"/>
  <c r="CB14" i="11"/>
  <c r="BT14" i="11"/>
  <c r="BL14" i="11"/>
  <c r="CC14" i="11"/>
  <c r="BQ14" i="11"/>
  <c r="BU14" i="11"/>
  <c r="BX14" i="11"/>
  <c r="BM14" i="11"/>
  <c r="BP14" i="11"/>
  <c r="BY14" i="11"/>
  <c r="BW14" i="11"/>
  <c r="BN14" i="11"/>
  <c r="BS14" i="11"/>
  <c r="BZ14" i="11"/>
  <c r="BO14" i="11"/>
  <c r="BV14" i="11"/>
  <c r="BK14" i="11"/>
  <c r="CA14" i="11"/>
  <c r="BR14" i="11"/>
  <c r="AJ41" i="11"/>
  <c r="AJ66" i="11"/>
  <c r="AJ112" i="11"/>
  <c r="AJ82" i="11"/>
  <c r="AJ69" i="11"/>
  <c r="AJ65" i="11"/>
  <c r="AJ59" i="11"/>
  <c r="AJ54" i="11"/>
  <c r="AC114" i="11"/>
  <c r="AJ37" i="11"/>
  <c r="AJ60" i="11"/>
  <c r="AJ30" i="11"/>
  <c r="AJ76" i="11"/>
  <c r="AJ44" i="11"/>
  <c r="AJ109" i="11"/>
  <c r="AJ71" i="11"/>
  <c r="AJ88" i="11"/>
  <c r="AJ26" i="11"/>
  <c r="AJ95" i="11"/>
  <c r="AJ67" i="11"/>
  <c r="AJ92" i="11"/>
  <c r="AJ27" i="11"/>
  <c r="AJ33" i="11"/>
  <c r="AJ70" i="11"/>
  <c r="AJ98" i="11"/>
  <c r="AJ21" i="11"/>
  <c r="AJ63" i="11"/>
  <c r="AJ18" i="11"/>
  <c r="AJ25" i="11"/>
  <c r="AJ96" i="11"/>
  <c r="AJ68" i="11"/>
  <c r="AJ17" i="11"/>
  <c r="AJ48" i="11"/>
  <c r="AJ51" i="11"/>
  <c r="AJ89" i="11"/>
  <c r="AJ45" i="11"/>
  <c r="AJ36" i="11"/>
  <c r="AJ80" i="11"/>
  <c r="AJ22" i="11"/>
  <c r="AJ24" i="11"/>
  <c r="AJ90" i="11"/>
  <c r="AJ77" i="11"/>
  <c r="AJ56" i="11"/>
  <c r="AJ16" i="11"/>
  <c r="AJ78" i="11"/>
  <c r="AJ19" i="11"/>
  <c r="AJ58" i="11"/>
  <c r="AJ61" i="11"/>
  <c r="AJ57" i="11"/>
  <c r="AJ73" i="11"/>
  <c r="AJ91" i="11"/>
  <c r="AJ50" i="11"/>
  <c r="AJ83" i="11"/>
  <c r="AJ79" i="11"/>
  <c r="AJ94" i="11"/>
  <c r="AJ111" i="11"/>
  <c r="AJ49" i="11"/>
  <c r="AJ38" i="11"/>
  <c r="AJ35" i="11"/>
  <c r="AA114" i="11"/>
  <c r="AC9" i="11"/>
  <c r="AA9" i="11"/>
  <c r="CI50" i="11" l="1"/>
  <c r="CI13" i="11"/>
  <c r="CE61" i="11"/>
  <c r="CF61" i="11"/>
  <c r="CG61" i="11"/>
  <c r="CH61" i="11"/>
  <c r="CE71" i="11"/>
  <c r="CF71" i="11"/>
  <c r="CG71" i="11"/>
  <c r="CH71" i="11"/>
  <c r="CE68" i="11"/>
  <c r="CF68" i="11"/>
  <c r="CH68" i="11"/>
  <c r="CG68" i="11"/>
  <c r="CF59" i="11"/>
  <c r="CG59" i="11"/>
  <c r="CH59" i="11"/>
  <c r="CE59" i="11"/>
  <c r="CE50" i="11"/>
  <c r="CF50" i="11"/>
  <c r="CG50" i="11"/>
  <c r="CH50" i="11"/>
  <c r="CF16" i="11"/>
  <c r="CM16" i="11" s="1"/>
  <c r="CN16" i="11" s="1"/>
  <c r="CG16" i="11"/>
  <c r="CH16" i="11"/>
  <c r="CE16" i="11"/>
  <c r="CE45" i="11"/>
  <c r="CF45" i="11"/>
  <c r="CG45" i="11"/>
  <c r="CH45" i="11"/>
  <c r="CE18" i="11"/>
  <c r="CF18" i="11"/>
  <c r="CG18" i="11"/>
  <c r="CH18" i="11"/>
  <c r="CF67" i="11"/>
  <c r="CG67" i="11"/>
  <c r="CH67" i="11"/>
  <c r="CE67" i="11"/>
  <c r="CH30" i="11"/>
  <c r="CE30" i="11"/>
  <c r="CG30" i="11"/>
  <c r="CF30" i="11"/>
  <c r="CM30" i="11" s="1"/>
  <c r="CN30" i="11" s="1"/>
  <c r="CE82" i="11"/>
  <c r="CF82" i="11"/>
  <c r="CG82" i="11"/>
  <c r="CH82" i="11"/>
  <c r="CK32" i="11"/>
  <c r="CL32" i="11" s="1"/>
  <c r="CG86" i="11"/>
  <c r="CH86" i="11"/>
  <c r="CF86" i="11"/>
  <c r="CE86" i="11"/>
  <c r="CE34" i="11"/>
  <c r="CF34" i="11"/>
  <c r="CG34" i="11"/>
  <c r="CH34" i="11"/>
  <c r="CE101" i="11"/>
  <c r="CF101" i="11"/>
  <c r="CG101" i="11"/>
  <c r="CH101" i="11"/>
  <c r="CK64" i="11"/>
  <c r="CL64" i="11" s="1"/>
  <c r="CG70" i="11"/>
  <c r="CH70" i="11"/>
  <c r="CF70" i="11"/>
  <c r="CE70" i="11"/>
  <c r="CH33" i="11"/>
  <c r="CE33" i="11"/>
  <c r="CF33" i="11"/>
  <c r="CG33" i="11"/>
  <c r="CF35" i="11"/>
  <c r="CG35" i="11"/>
  <c r="CH35" i="11"/>
  <c r="CE35" i="11"/>
  <c r="CF91" i="11"/>
  <c r="CG91" i="11"/>
  <c r="CH91" i="11"/>
  <c r="CE91" i="11"/>
  <c r="CE56" i="11"/>
  <c r="CF56" i="11"/>
  <c r="CG56" i="11"/>
  <c r="CH56" i="11"/>
  <c r="CH89" i="11"/>
  <c r="CE89" i="11"/>
  <c r="CG89" i="11"/>
  <c r="CF89" i="11"/>
  <c r="CE63" i="11"/>
  <c r="CF63" i="11"/>
  <c r="CG63" i="11"/>
  <c r="CH63" i="11"/>
  <c r="CE95" i="11"/>
  <c r="CF95" i="11"/>
  <c r="CG95" i="11"/>
  <c r="CH95" i="11"/>
  <c r="CE60" i="11"/>
  <c r="CF60" i="11"/>
  <c r="CG60" i="11"/>
  <c r="CH60" i="11"/>
  <c r="CE112" i="11"/>
  <c r="CF112" i="11"/>
  <c r="CG112" i="11"/>
  <c r="CH112" i="11"/>
  <c r="CK97" i="11"/>
  <c r="CE23" i="11"/>
  <c r="CF23" i="11"/>
  <c r="CG23" i="11"/>
  <c r="CH23" i="11"/>
  <c r="CE108" i="11"/>
  <c r="CF108" i="11"/>
  <c r="CH108" i="11"/>
  <c r="CG108" i="11"/>
  <c r="CK28" i="11"/>
  <c r="CL28" i="11" s="1"/>
  <c r="CK29" i="11"/>
  <c r="CL29" i="11" s="1"/>
  <c r="CF24" i="11"/>
  <c r="CG24" i="11"/>
  <c r="CH24" i="11"/>
  <c r="CE24" i="11"/>
  <c r="CE58" i="11"/>
  <c r="CF58" i="11"/>
  <c r="CG58" i="11"/>
  <c r="CH58" i="11"/>
  <c r="CG38" i="11"/>
  <c r="CH38" i="11"/>
  <c r="CE38" i="11"/>
  <c r="CF38" i="11"/>
  <c r="CH73" i="11"/>
  <c r="CE73" i="11"/>
  <c r="CG73" i="11"/>
  <c r="CF73" i="11"/>
  <c r="CE77" i="11"/>
  <c r="CF77" i="11"/>
  <c r="CG77" i="11"/>
  <c r="CH77" i="11"/>
  <c r="CF51" i="11"/>
  <c r="CG51" i="11"/>
  <c r="CH51" i="11"/>
  <c r="CE51" i="11"/>
  <c r="CE21" i="11"/>
  <c r="CF21" i="11"/>
  <c r="CG21" i="11"/>
  <c r="CH21" i="11"/>
  <c r="CE26" i="11"/>
  <c r="CF26" i="11"/>
  <c r="CG26" i="11"/>
  <c r="CH26" i="11"/>
  <c r="CE37" i="11"/>
  <c r="CF37" i="11"/>
  <c r="CG37" i="11"/>
  <c r="CH37" i="11"/>
  <c r="CE66" i="11"/>
  <c r="CF66" i="11"/>
  <c r="CG66" i="11"/>
  <c r="CH66" i="11"/>
  <c r="CE93" i="11"/>
  <c r="CF93" i="11"/>
  <c r="CG93" i="11"/>
  <c r="CH93" i="11"/>
  <c r="CK81" i="11"/>
  <c r="CL81" i="11" s="1"/>
  <c r="CE13" i="11"/>
  <c r="CF13" i="11"/>
  <c r="CG13" i="11"/>
  <c r="EK13" i="11" s="1"/>
  <c r="CH13" i="11"/>
  <c r="CK84" i="11"/>
  <c r="CK103" i="11"/>
  <c r="CL103" i="11" s="1"/>
  <c r="CK53" i="11"/>
  <c r="CL53" i="11" s="1"/>
  <c r="CK43" i="11"/>
  <c r="CL43" i="11" s="1"/>
  <c r="CK20" i="11"/>
  <c r="CE111" i="11"/>
  <c r="CF111" i="11"/>
  <c r="CG111" i="11"/>
  <c r="CH111" i="11"/>
  <c r="CG54" i="11"/>
  <c r="CH54" i="11"/>
  <c r="CE54" i="11"/>
  <c r="CF54" i="11"/>
  <c r="CH22" i="11"/>
  <c r="CE22" i="11"/>
  <c r="CG22" i="11"/>
  <c r="CF22" i="11"/>
  <c r="CH49" i="11"/>
  <c r="CE49" i="11"/>
  <c r="CF49" i="11"/>
  <c r="CG49" i="11"/>
  <c r="CH57" i="11"/>
  <c r="CE57" i="11"/>
  <c r="CF57" i="11"/>
  <c r="CG57" i="11"/>
  <c r="CE90" i="11"/>
  <c r="CF90" i="11"/>
  <c r="CG90" i="11"/>
  <c r="CH90" i="11"/>
  <c r="CE48" i="11"/>
  <c r="CF48" i="11"/>
  <c r="CG48" i="11"/>
  <c r="CH48" i="11"/>
  <c r="CE98" i="11"/>
  <c r="CF98" i="11"/>
  <c r="CG98" i="11"/>
  <c r="CH98" i="11"/>
  <c r="CE88" i="11"/>
  <c r="CF88" i="11"/>
  <c r="CG88" i="11"/>
  <c r="CH88" i="11"/>
  <c r="CH41" i="11"/>
  <c r="CE41" i="11"/>
  <c r="CF41" i="11"/>
  <c r="CG41" i="11"/>
  <c r="CK46" i="11"/>
  <c r="CE87" i="11"/>
  <c r="CF87" i="11"/>
  <c r="CG87" i="11"/>
  <c r="CH87" i="11"/>
  <c r="CK62" i="11"/>
  <c r="CL62" i="11" s="1"/>
  <c r="CE17" i="11"/>
  <c r="CF17" i="11"/>
  <c r="CH17" i="11"/>
  <c r="CG17" i="11"/>
  <c r="CE15" i="11"/>
  <c r="CF15" i="11"/>
  <c r="CG15" i="11"/>
  <c r="CH15" i="11"/>
  <c r="CE74" i="11"/>
  <c r="CF74" i="11"/>
  <c r="CG74" i="11"/>
  <c r="CH74" i="11"/>
  <c r="CK105" i="11"/>
  <c r="CL105" i="11" s="1"/>
  <c r="CK52" i="11"/>
  <c r="CK85" i="11"/>
  <c r="CK47" i="11"/>
  <c r="CL47" i="11" s="1"/>
  <c r="CG94" i="11"/>
  <c r="CH94" i="11"/>
  <c r="CF94" i="11"/>
  <c r="CE94" i="11"/>
  <c r="CE109" i="11"/>
  <c r="CF109" i="11"/>
  <c r="CG109" i="11"/>
  <c r="CH109" i="11"/>
  <c r="CE42" i="11"/>
  <c r="CF42" i="11"/>
  <c r="CG42" i="11"/>
  <c r="CH42" i="11"/>
  <c r="CE72" i="11"/>
  <c r="CF72" i="11"/>
  <c r="CG72" i="11"/>
  <c r="CH72" i="11"/>
  <c r="CG102" i="11"/>
  <c r="CH102" i="11"/>
  <c r="CF102" i="11"/>
  <c r="CE102" i="11"/>
  <c r="CK31" i="11"/>
  <c r="CL31" i="11" s="1"/>
  <c r="CE79" i="11"/>
  <c r="CF79" i="11"/>
  <c r="CG79" i="11"/>
  <c r="CH79" i="11"/>
  <c r="CG19" i="11"/>
  <c r="CH19" i="11"/>
  <c r="CF19" i="11"/>
  <c r="CE19" i="11"/>
  <c r="CE80" i="11"/>
  <c r="CF80" i="11"/>
  <c r="CG80" i="11"/>
  <c r="CH80" i="11"/>
  <c r="CE96" i="11"/>
  <c r="CF96" i="11"/>
  <c r="CG96" i="11"/>
  <c r="CH96" i="11"/>
  <c r="CG27" i="11"/>
  <c r="CH27" i="11"/>
  <c r="CF27" i="11"/>
  <c r="CE27" i="11"/>
  <c r="CE44" i="11"/>
  <c r="CF44" i="11"/>
  <c r="CG44" i="11"/>
  <c r="CH44" i="11"/>
  <c r="CH65" i="11"/>
  <c r="CE65" i="11"/>
  <c r="CF65" i="11"/>
  <c r="CG65" i="11"/>
  <c r="CK110" i="11"/>
  <c r="CE55" i="11"/>
  <c r="CF55" i="11"/>
  <c r="CG55" i="11"/>
  <c r="CH55" i="11"/>
  <c r="CE106" i="11"/>
  <c r="CF106" i="11"/>
  <c r="CM106" i="11" s="1"/>
  <c r="CN106" i="11" s="1"/>
  <c r="CG106" i="11"/>
  <c r="CH106" i="11"/>
  <c r="CK99" i="11"/>
  <c r="CK14" i="11"/>
  <c r="CL14" i="11" s="1"/>
  <c r="CK39" i="11"/>
  <c r="CL39" i="11" s="1"/>
  <c r="CK104" i="11"/>
  <c r="CF83" i="11"/>
  <c r="CM83" i="11" s="1"/>
  <c r="CN83" i="11" s="1"/>
  <c r="CG83" i="11"/>
  <c r="CH83" i="11"/>
  <c r="CE83" i="11"/>
  <c r="CG78" i="11"/>
  <c r="CH78" i="11"/>
  <c r="CF78" i="11"/>
  <c r="CM78" i="11" s="1"/>
  <c r="CN78" i="11" s="1"/>
  <c r="CE78" i="11"/>
  <c r="CE36" i="11"/>
  <c r="CF36" i="11"/>
  <c r="CG36" i="11"/>
  <c r="CH36" i="11"/>
  <c r="CE25" i="11"/>
  <c r="CF25" i="11"/>
  <c r="CH25" i="11"/>
  <c r="CG25" i="11"/>
  <c r="CE92" i="11"/>
  <c r="CF92" i="11"/>
  <c r="CH92" i="11"/>
  <c r="CG92" i="11"/>
  <c r="CE76" i="11"/>
  <c r="CF76" i="11"/>
  <c r="CH76" i="11"/>
  <c r="CG76" i="11"/>
  <c r="CE69" i="11"/>
  <c r="CF69" i="11"/>
  <c r="CG69" i="11"/>
  <c r="CH69" i="11"/>
  <c r="CF75" i="11"/>
  <c r="CG75" i="11"/>
  <c r="CH75" i="11"/>
  <c r="CE75" i="11"/>
  <c r="CE40" i="11"/>
  <c r="CF40" i="11"/>
  <c r="CG40" i="11"/>
  <c r="CH40" i="11"/>
  <c r="CE100" i="11"/>
  <c r="CF100" i="11"/>
  <c r="CH100" i="11"/>
  <c r="CG100" i="11"/>
  <c r="CF107" i="11"/>
  <c r="CG107" i="11"/>
  <c r="CH107" i="11"/>
  <c r="CE107" i="11"/>
  <c r="BM13" i="11"/>
  <c r="BZ13" i="11"/>
  <c r="CD13" i="11"/>
  <c r="BL13" i="11"/>
  <c r="CA13" i="11"/>
  <c r="BK13" i="11"/>
  <c r="BQ13" i="11"/>
  <c r="BU13" i="11"/>
  <c r="BY13" i="11"/>
  <c r="CC13" i="11"/>
  <c r="BW13" i="11"/>
  <c r="BV13" i="11"/>
  <c r="BP13" i="11"/>
  <c r="BT13" i="11"/>
  <c r="BX13" i="11"/>
  <c r="BS13" i="11"/>
  <c r="CM13" i="11"/>
  <c r="CN13" i="11" s="1"/>
  <c r="CB13" i="11"/>
  <c r="BN13" i="11"/>
  <c r="BR13" i="11"/>
  <c r="BO13" i="11"/>
  <c r="O60" i="21"/>
  <c r="U60" i="21"/>
  <c r="X60" i="21"/>
  <c r="X59" i="21"/>
  <c r="V77" i="21"/>
  <c r="Y74" i="21"/>
  <c r="X77" i="21"/>
  <c r="X74" i="21"/>
  <c r="EK103" i="11"/>
  <c r="EL103" i="11" s="1"/>
  <c r="EK99" i="11"/>
  <c r="EL99" i="11" s="1"/>
  <c r="EK105" i="11"/>
  <c r="EL105" i="11" s="1"/>
  <c r="EK14" i="11"/>
  <c r="EL14" i="11" s="1"/>
  <c r="EK97" i="11"/>
  <c r="EL97" i="11" s="1"/>
  <c r="EK43" i="11"/>
  <c r="EL43" i="11" s="1"/>
  <c r="EK32" i="11"/>
  <c r="EL32" i="11" s="1"/>
  <c r="EK110" i="11"/>
  <c r="EL110" i="11" s="1"/>
  <c r="EK85" i="11"/>
  <c r="EL85" i="11" s="1"/>
  <c r="EK31" i="11"/>
  <c r="EL31" i="11" s="1"/>
  <c r="EK39" i="11"/>
  <c r="EL39" i="11" s="1"/>
  <c r="EK46" i="11"/>
  <c r="EL46" i="11" s="1"/>
  <c r="EK84" i="11"/>
  <c r="EL84" i="11" s="1"/>
  <c r="EK29" i="11"/>
  <c r="EL29" i="11" s="1"/>
  <c r="EK62" i="11"/>
  <c r="EL62" i="11" s="1"/>
  <c r="EK81" i="11"/>
  <c r="EL81" i="11" s="1"/>
  <c r="EK52" i="11"/>
  <c r="EL52" i="11" s="1"/>
  <c r="EK47" i="11"/>
  <c r="EL47" i="11" s="1"/>
  <c r="EK28" i="11"/>
  <c r="EL28" i="11" s="1"/>
  <c r="EK64" i="11"/>
  <c r="EL64" i="11" s="1"/>
  <c r="EK53" i="11"/>
  <c r="EL53" i="11" s="1"/>
  <c r="EK20" i="11"/>
  <c r="EL20" i="11" s="1"/>
  <c r="EK104" i="11"/>
  <c r="EL104" i="11" s="1"/>
  <c r="DI104" i="11"/>
  <c r="DM104" i="11"/>
  <c r="DQ104" i="11"/>
  <c r="DU104" i="11"/>
  <c r="DY104" i="11"/>
  <c r="DL104" i="11"/>
  <c r="DP104" i="11"/>
  <c r="DT104" i="11"/>
  <c r="DX104" i="11"/>
  <c r="DK104" i="11"/>
  <c r="DO104" i="11"/>
  <c r="DS104" i="11"/>
  <c r="DW104" i="11"/>
  <c r="DJ104" i="11"/>
  <c r="DN104" i="11"/>
  <c r="DR104" i="11"/>
  <c r="DV104" i="11"/>
  <c r="DZ104" i="11"/>
  <c r="DL99" i="11"/>
  <c r="DP99" i="11"/>
  <c r="DT99" i="11"/>
  <c r="DX99" i="11"/>
  <c r="DK99" i="11"/>
  <c r="DO99" i="11"/>
  <c r="DS99" i="11"/>
  <c r="DW99" i="11"/>
  <c r="DJ99" i="11"/>
  <c r="DN99" i="11"/>
  <c r="DR99" i="11"/>
  <c r="DV99" i="11"/>
  <c r="DZ99" i="11"/>
  <c r="DI99" i="11"/>
  <c r="DM99" i="11"/>
  <c r="DQ99" i="11"/>
  <c r="DU99" i="11"/>
  <c r="DY99" i="11"/>
  <c r="DK14" i="11"/>
  <c r="DO14" i="11"/>
  <c r="DS14" i="11"/>
  <c r="DW14" i="11"/>
  <c r="DJ14" i="11"/>
  <c r="DN14" i="11"/>
  <c r="DR14" i="11"/>
  <c r="DV14" i="11"/>
  <c r="DZ14" i="11"/>
  <c r="DI14" i="11"/>
  <c r="DM14" i="11"/>
  <c r="DQ14" i="11"/>
  <c r="DU14" i="11"/>
  <c r="DY14" i="11"/>
  <c r="DL14" i="11"/>
  <c r="DP14" i="11"/>
  <c r="DT14" i="11"/>
  <c r="DX14" i="11"/>
  <c r="DJ97" i="11"/>
  <c r="DN97" i="11"/>
  <c r="DR97" i="11"/>
  <c r="DV97" i="11"/>
  <c r="DZ97" i="11"/>
  <c r="DI97" i="11"/>
  <c r="DM97" i="11"/>
  <c r="DQ97" i="11"/>
  <c r="DU97" i="11"/>
  <c r="DY97" i="11"/>
  <c r="DL97" i="11"/>
  <c r="DP97" i="11"/>
  <c r="DT97" i="11"/>
  <c r="DX97" i="11"/>
  <c r="DK97" i="11"/>
  <c r="DO97" i="11"/>
  <c r="DS97" i="11"/>
  <c r="DW97" i="11"/>
  <c r="DL43" i="11"/>
  <c r="DP43" i="11"/>
  <c r="DT43" i="11"/>
  <c r="DX43" i="11"/>
  <c r="DK43" i="11"/>
  <c r="DO43" i="11"/>
  <c r="DS43" i="11"/>
  <c r="DW43" i="11"/>
  <c r="DJ43" i="11"/>
  <c r="DN43" i="11"/>
  <c r="DR43" i="11"/>
  <c r="DV43" i="11"/>
  <c r="DZ43" i="11"/>
  <c r="DI43" i="11"/>
  <c r="DM43" i="11"/>
  <c r="DQ43" i="11"/>
  <c r="DU43" i="11"/>
  <c r="DY43" i="11"/>
  <c r="DI32" i="11"/>
  <c r="DM32" i="11"/>
  <c r="DQ32" i="11"/>
  <c r="DU32" i="11"/>
  <c r="DY32" i="11"/>
  <c r="DL32" i="11"/>
  <c r="DP32" i="11"/>
  <c r="DT32" i="11"/>
  <c r="DX32" i="11"/>
  <c r="DK32" i="11"/>
  <c r="DO32" i="11"/>
  <c r="DS32" i="11"/>
  <c r="DW32" i="11"/>
  <c r="DJ32" i="11"/>
  <c r="DN32" i="11"/>
  <c r="DR32" i="11"/>
  <c r="DV32" i="11"/>
  <c r="DZ32" i="11"/>
  <c r="DK110" i="11"/>
  <c r="DO110" i="11"/>
  <c r="DS110" i="11"/>
  <c r="DW110" i="11"/>
  <c r="DJ110" i="11"/>
  <c r="DN110" i="11"/>
  <c r="DR110" i="11"/>
  <c r="DV110" i="11"/>
  <c r="DZ110" i="11"/>
  <c r="DI110" i="11"/>
  <c r="DM110" i="11"/>
  <c r="DQ110" i="11"/>
  <c r="DU110" i="11"/>
  <c r="DY110" i="11"/>
  <c r="DL110" i="11"/>
  <c r="DP110" i="11"/>
  <c r="DT110" i="11"/>
  <c r="DX110" i="11"/>
  <c r="DJ85" i="11"/>
  <c r="DN85" i="11"/>
  <c r="DR85" i="11"/>
  <c r="DV85" i="11"/>
  <c r="DZ85" i="11"/>
  <c r="DI85" i="11"/>
  <c r="DM85" i="11"/>
  <c r="DQ85" i="11"/>
  <c r="DU85" i="11"/>
  <c r="DY85" i="11"/>
  <c r="DL85" i="11"/>
  <c r="DP85" i="11"/>
  <c r="DT85" i="11"/>
  <c r="DX85" i="11"/>
  <c r="DK85" i="11"/>
  <c r="DO85" i="11"/>
  <c r="DS85" i="11"/>
  <c r="DW85" i="11"/>
  <c r="DL31" i="11"/>
  <c r="DP31" i="11"/>
  <c r="DT31" i="11"/>
  <c r="DX31" i="11"/>
  <c r="DK31" i="11"/>
  <c r="DO31" i="11"/>
  <c r="DS31" i="11"/>
  <c r="DW31" i="11"/>
  <c r="DJ31" i="11"/>
  <c r="DN31" i="11"/>
  <c r="DR31" i="11"/>
  <c r="DV31" i="11"/>
  <c r="DZ31" i="11"/>
  <c r="DI31" i="11"/>
  <c r="DM31" i="11"/>
  <c r="DQ31" i="11"/>
  <c r="DU31" i="11"/>
  <c r="DY31" i="11"/>
  <c r="DL39" i="11"/>
  <c r="DP39" i="11"/>
  <c r="DT39" i="11"/>
  <c r="DX39" i="11"/>
  <c r="DK39" i="11"/>
  <c r="DO39" i="11"/>
  <c r="DS39" i="11"/>
  <c r="DW39" i="11"/>
  <c r="DJ39" i="11"/>
  <c r="DN39" i="11"/>
  <c r="DR39" i="11"/>
  <c r="DV39" i="11"/>
  <c r="DZ39" i="11"/>
  <c r="DI39" i="11"/>
  <c r="DM39" i="11"/>
  <c r="DQ39" i="11"/>
  <c r="DU39" i="11"/>
  <c r="DY39" i="11"/>
  <c r="DK46" i="11"/>
  <c r="DO46" i="11"/>
  <c r="DS46" i="11"/>
  <c r="DW46" i="11"/>
  <c r="DJ46" i="11"/>
  <c r="DN46" i="11"/>
  <c r="DR46" i="11"/>
  <c r="DV46" i="11"/>
  <c r="DZ46" i="11"/>
  <c r="DI46" i="11"/>
  <c r="DM46" i="11"/>
  <c r="DQ46" i="11"/>
  <c r="DU46" i="11"/>
  <c r="DY46" i="11"/>
  <c r="DL46" i="11"/>
  <c r="DP46" i="11"/>
  <c r="DT46" i="11"/>
  <c r="DX46" i="11"/>
  <c r="DI84" i="11"/>
  <c r="DM84" i="11"/>
  <c r="DQ84" i="11"/>
  <c r="DU84" i="11"/>
  <c r="DY84" i="11"/>
  <c r="DL84" i="11"/>
  <c r="DP84" i="11"/>
  <c r="DT84" i="11"/>
  <c r="DX84" i="11"/>
  <c r="DK84" i="11"/>
  <c r="DO84" i="11"/>
  <c r="DS84" i="11"/>
  <c r="DW84" i="11"/>
  <c r="DJ84" i="11"/>
  <c r="DN84" i="11"/>
  <c r="DR84" i="11"/>
  <c r="DV84" i="11"/>
  <c r="DZ84" i="11"/>
  <c r="DJ29" i="11"/>
  <c r="DN29" i="11"/>
  <c r="DR29" i="11"/>
  <c r="DV29" i="11"/>
  <c r="DZ29" i="11"/>
  <c r="DI29" i="11"/>
  <c r="DM29" i="11"/>
  <c r="DQ29" i="11"/>
  <c r="DU29" i="11"/>
  <c r="DY29" i="11"/>
  <c r="DL29" i="11"/>
  <c r="DP29" i="11"/>
  <c r="DT29" i="11"/>
  <c r="DX29" i="11"/>
  <c r="DK29" i="11"/>
  <c r="DO29" i="11"/>
  <c r="DS29" i="11"/>
  <c r="DW29" i="11"/>
  <c r="DI62" i="11"/>
  <c r="DM62" i="11"/>
  <c r="DQ62" i="11"/>
  <c r="DL62" i="11"/>
  <c r="DP62" i="11"/>
  <c r="DK62" i="11"/>
  <c r="DS62" i="11"/>
  <c r="DW62" i="11"/>
  <c r="DJ62" i="11"/>
  <c r="DR62" i="11"/>
  <c r="DV62" i="11"/>
  <c r="DZ62" i="11"/>
  <c r="DO62" i="11"/>
  <c r="DU62" i="11"/>
  <c r="DY62" i="11"/>
  <c r="DN62" i="11"/>
  <c r="DT62" i="11"/>
  <c r="DX62" i="11"/>
  <c r="DJ81" i="11"/>
  <c r="DN81" i="11"/>
  <c r="DR81" i="11"/>
  <c r="DV81" i="11"/>
  <c r="DZ81" i="11"/>
  <c r="DI81" i="11"/>
  <c r="DM81" i="11"/>
  <c r="DQ81" i="11"/>
  <c r="DU81" i="11"/>
  <c r="DY81" i="11"/>
  <c r="DL81" i="11"/>
  <c r="DP81" i="11"/>
  <c r="DT81" i="11"/>
  <c r="DX81" i="11"/>
  <c r="DK81" i="11"/>
  <c r="DO81" i="11"/>
  <c r="DS81" i="11"/>
  <c r="DW81" i="11"/>
  <c r="DI52" i="11"/>
  <c r="DM52" i="11"/>
  <c r="DQ52" i="11"/>
  <c r="DU52" i="11"/>
  <c r="DY52" i="11"/>
  <c r="DL52" i="11"/>
  <c r="DP52" i="11"/>
  <c r="DT52" i="11"/>
  <c r="DX52" i="11"/>
  <c r="DK52" i="11"/>
  <c r="DO52" i="11"/>
  <c r="DS52" i="11"/>
  <c r="DW52" i="11"/>
  <c r="DJ52" i="11"/>
  <c r="DN52" i="11"/>
  <c r="DR52" i="11"/>
  <c r="DV52" i="11"/>
  <c r="DZ52" i="11"/>
  <c r="DL47" i="11"/>
  <c r="DP47" i="11"/>
  <c r="DT47" i="11"/>
  <c r="DX47" i="11"/>
  <c r="DK47" i="11"/>
  <c r="DO47" i="11"/>
  <c r="DS47" i="11"/>
  <c r="DW47" i="11"/>
  <c r="DJ47" i="11"/>
  <c r="DN47" i="11"/>
  <c r="DR47" i="11"/>
  <c r="DV47" i="11"/>
  <c r="DZ47" i="11"/>
  <c r="DI47" i="11"/>
  <c r="DM47" i="11"/>
  <c r="DQ47" i="11"/>
  <c r="DU47" i="11"/>
  <c r="DY47" i="11"/>
  <c r="DI28" i="11"/>
  <c r="DM28" i="11"/>
  <c r="DQ28" i="11"/>
  <c r="DU28" i="11"/>
  <c r="DY28" i="11"/>
  <c r="DL28" i="11"/>
  <c r="DP28" i="11"/>
  <c r="DT28" i="11"/>
  <c r="DX28" i="11"/>
  <c r="DK28" i="11"/>
  <c r="DO28" i="11"/>
  <c r="DS28" i="11"/>
  <c r="DW28" i="11"/>
  <c r="DJ28" i="11"/>
  <c r="DN28" i="11"/>
  <c r="DR28" i="11"/>
  <c r="DV28" i="11"/>
  <c r="DZ28" i="11"/>
  <c r="DI64" i="11"/>
  <c r="DM64" i="11"/>
  <c r="DQ64" i="11"/>
  <c r="DU64" i="11"/>
  <c r="DY64" i="11"/>
  <c r="DL64" i="11"/>
  <c r="DP64" i="11"/>
  <c r="DT64" i="11"/>
  <c r="DX64" i="11"/>
  <c r="DK64" i="11"/>
  <c r="DO64" i="11"/>
  <c r="DS64" i="11"/>
  <c r="DW64" i="11"/>
  <c r="DJ64" i="11"/>
  <c r="DN64" i="11"/>
  <c r="DR64" i="11"/>
  <c r="DV64" i="11"/>
  <c r="DZ64" i="11"/>
  <c r="DJ53" i="11"/>
  <c r="DN53" i="11"/>
  <c r="DR53" i="11"/>
  <c r="DV53" i="11"/>
  <c r="DZ53" i="11"/>
  <c r="DI53" i="11"/>
  <c r="DM53" i="11"/>
  <c r="DQ53" i="11"/>
  <c r="DU53" i="11"/>
  <c r="DY53" i="11"/>
  <c r="DL53" i="11"/>
  <c r="DP53" i="11"/>
  <c r="DT53" i="11"/>
  <c r="DX53" i="11"/>
  <c r="DK53" i="11"/>
  <c r="DO53" i="11"/>
  <c r="DS53" i="11"/>
  <c r="DW53" i="11"/>
  <c r="DI20" i="11"/>
  <c r="DM20" i="11"/>
  <c r="DQ20" i="11"/>
  <c r="DU20" i="11"/>
  <c r="DY20" i="11"/>
  <c r="DL20" i="11"/>
  <c r="DP20" i="11"/>
  <c r="DT20" i="11"/>
  <c r="DX20" i="11"/>
  <c r="DK20" i="11"/>
  <c r="DO20" i="11"/>
  <c r="DS20" i="11"/>
  <c r="DW20" i="11"/>
  <c r="DJ20" i="11"/>
  <c r="DN20" i="11"/>
  <c r="DR20" i="11"/>
  <c r="DV20" i="11"/>
  <c r="DZ20" i="11"/>
  <c r="DL103" i="11"/>
  <c r="DP103" i="11"/>
  <c r="DT103" i="11"/>
  <c r="DX103" i="11"/>
  <c r="DK103" i="11"/>
  <c r="DO103" i="11"/>
  <c r="DS103" i="11"/>
  <c r="DW103" i="11"/>
  <c r="DJ103" i="11"/>
  <c r="DN103" i="11"/>
  <c r="DR103" i="11"/>
  <c r="DV103" i="11"/>
  <c r="DZ103" i="11"/>
  <c r="DI103" i="11"/>
  <c r="DM103" i="11"/>
  <c r="DQ103" i="11"/>
  <c r="DU103" i="11"/>
  <c r="DY103" i="11"/>
  <c r="DJ105" i="11"/>
  <c r="DN105" i="11"/>
  <c r="DR105" i="11"/>
  <c r="DV105" i="11"/>
  <c r="DZ105" i="11"/>
  <c r="DI105" i="11"/>
  <c r="DM105" i="11"/>
  <c r="DQ105" i="11"/>
  <c r="DU105" i="11"/>
  <c r="DY105" i="11"/>
  <c r="DL105" i="11"/>
  <c r="DP105" i="11"/>
  <c r="DT105" i="11"/>
  <c r="DX105" i="11"/>
  <c r="DK105" i="11"/>
  <c r="DO105" i="11"/>
  <c r="DS105" i="11"/>
  <c r="DW105" i="11"/>
  <c r="BL106" i="11"/>
  <c r="CA108" i="11"/>
  <c r="BV72" i="11"/>
  <c r="BN101" i="11"/>
  <c r="CL99" i="11"/>
  <c r="BM108" i="11"/>
  <c r="BW101" i="11"/>
  <c r="BW108" i="11"/>
  <c r="BV107" i="11"/>
  <c r="CB107" i="11"/>
  <c r="BM101" i="11"/>
  <c r="CB108" i="11"/>
  <c r="BP101" i="11"/>
  <c r="BX108" i="11"/>
  <c r="CB106" i="11"/>
  <c r="CM107" i="11"/>
  <c r="CN107" i="11" s="1"/>
  <c r="BX101" i="11"/>
  <c r="BU101" i="11"/>
  <c r="BR107" i="11"/>
  <c r="BQ107" i="11"/>
  <c r="BV101" i="11"/>
  <c r="CC101" i="11"/>
  <c r="BZ101" i="11"/>
  <c r="CM101" i="11"/>
  <c r="CN101" i="11" s="1"/>
  <c r="BK101" i="11"/>
  <c r="BK108" i="11"/>
  <c r="BO108" i="11"/>
  <c r="BT108" i="11"/>
  <c r="BS108" i="11"/>
  <c r="CC108" i="11"/>
  <c r="BP108" i="11"/>
  <c r="BX107" i="11"/>
  <c r="BS107" i="11"/>
  <c r="BN107" i="11"/>
  <c r="CA107" i="11"/>
  <c r="BT107" i="11"/>
  <c r="BY101" i="11"/>
  <c r="BS101" i="11"/>
  <c r="BL101" i="11"/>
  <c r="BQ101" i="11"/>
  <c r="CA101" i="11"/>
  <c r="BT101" i="11"/>
  <c r="BN108" i="11"/>
  <c r="BV108" i="11"/>
  <c r="BQ108" i="11"/>
  <c r="CD108" i="11"/>
  <c r="BR108" i="11"/>
  <c r="CM108" i="11"/>
  <c r="CN108" i="11" s="1"/>
  <c r="BO107" i="11"/>
  <c r="BZ107" i="11"/>
  <c r="BW107" i="11"/>
  <c r="BM107" i="11"/>
  <c r="CD107" i="11"/>
  <c r="BK107" i="11"/>
  <c r="BO101" i="11"/>
  <c r="BR101" i="11"/>
  <c r="CB101" i="11"/>
  <c r="CD101" i="11"/>
  <c r="BU108" i="11"/>
  <c r="BZ108" i="11"/>
  <c r="BY108" i="11"/>
  <c r="BL108" i="11"/>
  <c r="BU107" i="11"/>
  <c r="BY107" i="11"/>
  <c r="BL107" i="11"/>
  <c r="CC107" i="11"/>
  <c r="BP107" i="11"/>
  <c r="BS106" i="11"/>
  <c r="BZ106" i="11"/>
  <c r="BW106" i="11"/>
  <c r="BV106" i="11"/>
  <c r="BY106" i="11"/>
  <c r="BT106" i="11"/>
  <c r="BO72" i="11"/>
  <c r="BR106" i="11"/>
  <c r="CA106" i="11"/>
  <c r="BX106" i="11"/>
  <c r="CC102" i="11"/>
  <c r="BS72" i="11"/>
  <c r="BY102" i="11"/>
  <c r="BX102" i="11"/>
  <c r="BP72" i="11"/>
  <c r="BK72" i="11"/>
  <c r="BR72" i="11"/>
  <c r="BP106" i="11"/>
  <c r="BM106" i="11"/>
  <c r="BN106" i="11"/>
  <c r="BU106" i="11"/>
  <c r="CD106" i="11"/>
  <c r="CC106" i="11"/>
  <c r="BO106" i="11"/>
  <c r="BQ106" i="11"/>
  <c r="BK106" i="11"/>
  <c r="CB102" i="11"/>
  <c r="CA102" i="11"/>
  <c r="BV102" i="11"/>
  <c r="BO102" i="11"/>
  <c r="BP102" i="11"/>
  <c r="BS102" i="11"/>
  <c r="BT102" i="11"/>
  <c r="BN102" i="11"/>
  <c r="BK102" i="11"/>
  <c r="BR102" i="11"/>
  <c r="CM102" i="11"/>
  <c r="CN102" i="11" s="1"/>
  <c r="BZ102" i="11"/>
  <c r="BW102" i="11"/>
  <c r="BQ102" i="11"/>
  <c r="BL102" i="11"/>
  <c r="CD102" i="11"/>
  <c r="BU102" i="11"/>
  <c r="BM102" i="11"/>
  <c r="CL104" i="11"/>
  <c r="CB72" i="11"/>
  <c r="BW72" i="11"/>
  <c r="BM72" i="11"/>
  <c r="BN72" i="11"/>
  <c r="BL72" i="11"/>
  <c r="CC72" i="11"/>
  <c r="BZ72" i="11"/>
  <c r="BP100" i="11"/>
  <c r="CM100" i="11"/>
  <c r="CN100" i="11" s="1"/>
  <c r="BW100" i="11"/>
  <c r="BM100" i="11"/>
  <c r="CC100" i="11"/>
  <c r="BV100" i="11"/>
  <c r="BL100" i="11"/>
  <c r="CB100" i="11"/>
  <c r="BS100" i="11"/>
  <c r="BZ100" i="11"/>
  <c r="BY100" i="11"/>
  <c r="BN100" i="11"/>
  <c r="BX100" i="11"/>
  <c r="BO100" i="11"/>
  <c r="BR100" i="11"/>
  <c r="BU100" i="11"/>
  <c r="BT100" i="11"/>
  <c r="BK100" i="11"/>
  <c r="CA100" i="11"/>
  <c r="BQ100" i="11"/>
  <c r="CD100" i="11"/>
  <c r="BQ72" i="11"/>
  <c r="BY72" i="11"/>
  <c r="BU72" i="11"/>
  <c r="CA72" i="11"/>
  <c r="BT72" i="11"/>
  <c r="BX72" i="11"/>
  <c r="CD49" i="11"/>
  <c r="CM49" i="11"/>
  <c r="CN49" i="11" s="1"/>
  <c r="CD83" i="11"/>
  <c r="CD57" i="11"/>
  <c r="CM57" i="11"/>
  <c r="CN57" i="11" s="1"/>
  <c r="CD78" i="11"/>
  <c r="CD90" i="11"/>
  <c r="CM90" i="11"/>
  <c r="CN90" i="11" s="1"/>
  <c r="CD36" i="11"/>
  <c r="CM36" i="11"/>
  <c r="CN36" i="11" s="1"/>
  <c r="CD48" i="11"/>
  <c r="CM48" i="11"/>
  <c r="CN48" i="11" s="1"/>
  <c r="CD25" i="11"/>
  <c r="CM25" i="11"/>
  <c r="CN25" i="11" s="1"/>
  <c r="CD98" i="11"/>
  <c r="CM98" i="11"/>
  <c r="CN98" i="11" s="1"/>
  <c r="CD92" i="11"/>
  <c r="CM92" i="11"/>
  <c r="CN92" i="11" s="1"/>
  <c r="CD88" i="11"/>
  <c r="CM88" i="11"/>
  <c r="CN88" i="11" s="1"/>
  <c r="CD76" i="11"/>
  <c r="CM76" i="11"/>
  <c r="CN76" i="11" s="1"/>
  <c r="CD65" i="11"/>
  <c r="CM65" i="11"/>
  <c r="CN65" i="11" s="1"/>
  <c r="CD66" i="11"/>
  <c r="CM66" i="11"/>
  <c r="CN66" i="11" s="1"/>
  <c r="CD75" i="11"/>
  <c r="CM75" i="11"/>
  <c r="CN75" i="11" s="1"/>
  <c r="CD87" i="11"/>
  <c r="CM87" i="11"/>
  <c r="CN87" i="11" s="1"/>
  <c r="BQ74" i="11"/>
  <c r="CD74" i="11"/>
  <c r="CM74" i="11"/>
  <c r="CN74" i="11" s="1"/>
  <c r="CB34" i="11"/>
  <c r="CD34" i="11"/>
  <c r="CM34" i="11"/>
  <c r="CN34" i="11" s="1"/>
  <c r="CD38" i="11"/>
  <c r="CM38" i="11"/>
  <c r="CN38" i="11" s="1"/>
  <c r="CD79" i="11"/>
  <c r="CM79" i="11"/>
  <c r="CN79" i="11" s="1"/>
  <c r="CD73" i="11"/>
  <c r="CM73" i="11"/>
  <c r="CN73" i="11" s="1"/>
  <c r="CD19" i="11"/>
  <c r="CM19" i="11"/>
  <c r="CN19" i="11" s="1"/>
  <c r="CD77" i="11"/>
  <c r="CM77" i="11"/>
  <c r="CN77" i="11" s="1"/>
  <c r="CD80" i="11"/>
  <c r="CM80" i="11"/>
  <c r="CN80" i="11" s="1"/>
  <c r="CD51" i="11"/>
  <c r="CM51" i="11"/>
  <c r="CN51" i="11" s="1"/>
  <c r="CD96" i="11"/>
  <c r="CM96" i="11"/>
  <c r="CN96" i="11" s="1"/>
  <c r="CD21" i="11"/>
  <c r="CM21" i="11"/>
  <c r="CN21" i="11" s="1"/>
  <c r="CD27" i="11"/>
  <c r="CM27" i="11"/>
  <c r="CN27" i="11" s="1"/>
  <c r="CD26" i="11"/>
  <c r="CM26" i="11"/>
  <c r="CN26" i="11" s="1"/>
  <c r="CD44" i="11"/>
  <c r="CM44" i="11"/>
  <c r="CN44" i="11" s="1"/>
  <c r="CD37" i="11"/>
  <c r="CM37" i="11"/>
  <c r="CN37" i="11" s="1"/>
  <c r="CD59" i="11"/>
  <c r="CM59" i="11"/>
  <c r="CN59" i="11" s="1"/>
  <c r="CD112" i="11"/>
  <c r="CM112" i="11"/>
  <c r="CN112" i="11" s="1"/>
  <c r="CD93" i="11"/>
  <c r="CM93" i="11"/>
  <c r="CN93" i="11" s="1"/>
  <c r="BZ40" i="11"/>
  <c r="CD40" i="11"/>
  <c r="CM40" i="11"/>
  <c r="CN40" i="11" s="1"/>
  <c r="CD35" i="11"/>
  <c r="CM35" i="11"/>
  <c r="CN35" i="11" s="1"/>
  <c r="CD94" i="11"/>
  <c r="CM94" i="11"/>
  <c r="CN94" i="11" s="1"/>
  <c r="CD91" i="11"/>
  <c r="CM91" i="11"/>
  <c r="CN91" i="11" s="1"/>
  <c r="CD58" i="11"/>
  <c r="CM58" i="11"/>
  <c r="CN58" i="11" s="1"/>
  <c r="CD56" i="11"/>
  <c r="CM56" i="11"/>
  <c r="CN56" i="11" s="1"/>
  <c r="CD22" i="11"/>
  <c r="CM22" i="11"/>
  <c r="CN22" i="11" s="1"/>
  <c r="CD89" i="11"/>
  <c r="CM89" i="11"/>
  <c r="CN89" i="11" s="1"/>
  <c r="CD68" i="11"/>
  <c r="CM68" i="11"/>
  <c r="CN68" i="11" s="1"/>
  <c r="CD63" i="11"/>
  <c r="CM63" i="11"/>
  <c r="CN63" i="11" s="1"/>
  <c r="CD33" i="11"/>
  <c r="CM33" i="11"/>
  <c r="CN33" i="11" s="1"/>
  <c r="CD95" i="11"/>
  <c r="CM95" i="11"/>
  <c r="CN95" i="11" s="1"/>
  <c r="CD109" i="11"/>
  <c r="CM109" i="11"/>
  <c r="CN109" i="11" s="1"/>
  <c r="CD60" i="11"/>
  <c r="CM60" i="11"/>
  <c r="CN60" i="11" s="1"/>
  <c r="CD82" i="11"/>
  <c r="CM82" i="11"/>
  <c r="CN82" i="11" s="1"/>
  <c r="CD23" i="11"/>
  <c r="CM23" i="11"/>
  <c r="CN23" i="11" s="1"/>
  <c r="CD42" i="11"/>
  <c r="CM42" i="11"/>
  <c r="CN42" i="11" s="1"/>
  <c r="BS55" i="11"/>
  <c r="CD55" i="11"/>
  <c r="CM55" i="11"/>
  <c r="CN55" i="11" s="1"/>
  <c r="CD111" i="11"/>
  <c r="CM111" i="11"/>
  <c r="CN111" i="11" s="1"/>
  <c r="CD50" i="11"/>
  <c r="CM50" i="11"/>
  <c r="CN50" i="11" s="1"/>
  <c r="CD61" i="11"/>
  <c r="CM61" i="11"/>
  <c r="CN61" i="11" s="1"/>
  <c r="CD16" i="11"/>
  <c r="CD24" i="11"/>
  <c r="CM24" i="11"/>
  <c r="CN24" i="11" s="1"/>
  <c r="CD45" i="11"/>
  <c r="CM45" i="11"/>
  <c r="CN45" i="11" s="1"/>
  <c r="CD17" i="11"/>
  <c r="CM17" i="11"/>
  <c r="CN17" i="11" s="1"/>
  <c r="CD18" i="11"/>
  <c r="CM18" i="11"/>
  <c r="CN18" i="11" s="1"/>
  <c r="CD70" i="11"/>
  <c r="CM70" i="11"/>
  <c r="CN70" i="11" s="1"/>
  <c r="CD67" i="11"/>
  <c r="CM67" i="11"/>
  <c r="CN67" i="11" s="1"/>
  <c r="CD71" i="11"/>
  <c r="CM71" i="11"/>
  <c r="CN71" i="11" s="1"/>
  <c r="CD30" i="11"/>
  <c r="CD54" i="11"/>
  <c r="CM54" i="11"/>
  <c r="CN54" i="11" s="1"/>
  <c r="CD69" i="11"/>
  <c r="CM69" i="11"/>
  <c r="CN69" i="11" s="1"/>
  <c r="CD41" i="11"/>
  <c r="CM41" i="11"/>
  <c r="CN41" i="11" s="1"/>
  <c r="CD86" i="11"/>
  <c r="CM86" i="11"/>
  <c r="CN86" i="11" s="1"/>
  <c r="CD15" i="11"/>
  <c r="CM15" i="11"/>
  <c r="CN15" i="11" s="1"/>
  <c r="CD72" i="11"/>
  <c r="CM72" i="11"/>
  <c r="CN72" i="11" s="1"/>
  <c r="BK74" i="11"/>
  <c r="CA34" i="11"/>
  <c r="BT40" i="11"/>
  <c r="BO55" i="11"/>
  <c r="BR40" i="11"/>
  <c r="BL55" i="11"/>
  <c r="BY40" i="11"/>
  <c r="BO40" i="11"/>
  <c r="BR55" i="11"/>
  <c r="BS40" i="11"/>
  <c r="BL40" i="11"/>
  <c r="BM40" i="11"/>
  <c r="BZ55" i="11"/>
  <c r="BU40" i="11"/>
  <c r="CA40" i="11"/>
  <c r="BP40" i="11"/>
  <c r="BX40" i="11"/>
  <c r="BV40" i="11"/>
  <c r="BQ40" i="11"/>
  <c r="BN40" i="11"/>
  <c r="BV55" i="11"/>
  <c r="CB40" i="11"/>
  <c r="BK40" i="11"/>
  <c r="BW40" i="11"/>
  <c r="CC40" i="11"/>
  <c r="BZ74" i="11"/>
  <c r="BP34" i="11"/>
  <c r="BR74" i="11"/>
  <c r="BU74" i="11"/>
  <c r="CC34" i="11"/>
  <c r="BT74" i="11"/>
  <c r="BN34" i="11"/>
  <c r="BS74" i="11"/>
  <c r="CA74" i="11"/>
  <c r="CB74" i="11"/>
  <c r="BL74" i="11"/>
  <c r="BV34" i="11"/>
  <c r="BO34" i="11"/>
  <c r="BM34" i="11"/>
  <c r="BU34" i="11"/>
  <c r="BY34" i="11"/>
  <c r="BV74" i="11"/>
  <c r="BN74" i="11"/>
  <c r="CC74" i="11"/>
  <c r="BX74" i="11"/>
  <c r="BY74" i="11"/>
  <c r="BW34" i="11"/>
  <c r="BZ34" i="11"/>
  <c r="BT34" i="11"/>
  <c r="BX34" i="11"/>
  <c r="BQ34" i="11"/>
  <c r="CL85" i="11"/>
  <c r="BO74" i="11"/>
  <c r="BW74" i="11"/>
  <c r="BP74" i="11"/>
  <c r="BM74" i="11"/>
  <c r="BR34" i="11"/>
  <c r="BK34" i="11"/>
  <c r="BS34" i="11"/>
  <c r="BL34" i="11"/>
  <c r="BK55" i="11"/>
  <c r="BT55" i="11"/>
  <c r="CB55" i="11"/>
  <c r="BX55" i="11"/>
  <c r="BN55" i="11"/>
  <c r="BU55" i="11"/>
  <c r="BM55" i="11"/>
  <c r="CC55" i="11"/>
  <c r="BP55" i="11"/>
  <c r="BQ55" i="11"/>
  <c r="BY55" i="11"/>
  <c r="CA55" i="11"/>
  <c r="BW55" i="11"/>
  <c r="CC78" i="11"/>
  <c r="BU78" i="11"/>
  <c r="BM78" i="11"/>
  <c r="BY78" i="11"/>
  <c r="BQ78" i="11"/>
  <c r="BX78" i="11"/>
  <c r="CB78" i="11"/>
  <c r="BL78" i="11"/>
  <c r="BP78" i="11"/>
  <c r="BT78" i="11"/>
  <c r="BW78" i="11"/>
  <c r="BN78" i="11"/>
  <c r="BS78" i="11"/>
  <c r="BZ78" i="11"/>
  <c r="BO78" i="11"/>
  <c r="BV78" i="11"/>
  <c r="BK78" i="11"/>
  <c r="CA78" i="11"/>
  <c r="BR78" i="11"/>
  <c r="BZ36" i="11"/>
  <c r="BV36" i="11"/>
  <c r="BR36" i="11"/>
  <c r="BN36" i="11"/>
  <c r="CB36" i="11"/>
  <c r="BW36" i="11"/>
  <c r="BQ36" i="11"/>
  <c r="BL36" i="11"/>
  <c r="BY36" i="11"/>
  <c r="BS36" i="11"/>
  <c r="BK36" i="11"/>
  <c r="CA36" i="11"/>
  <c r="BT36" i="11"/>
  <c r="BM36" i="11"/>
  <c r="CC36" i="11"/>
  <c r="BU36" i="11"/>
  <c r="BO36" i="11"/>
  <c r="BX36" i="11"/>
  <c r="BP36" i="11"/>
  <c r="CA92" i="11"/>
  <c r="BW92" i="11"/>
  <c r="BS92" i="11"/>
  <c r="BO92" i="11"/>
  <c r="BK92" i="11"/>
  <c r="CB92" i="11"/>
  <c r="BX92" i="11"/>
  <c r="BT92" i="11"/>
  <c r="BP92" i="11"/>
  <c r="BL92" i="11"/>
  <c r="CC92" i="11"/>
  <c r="BY92" i="11"/>
  <c r="BU92" i="11"/>
  <c r="BQ92" i="11"/>
  <c r="BM92" i="11"/>
  <c r="BN92" i="11"/>
  <c r="BR92" i="11"/>
  <c r="BZ92" i="11"/>
  <c r="BV92" i="11"/>
  <c r="BX111" i="11"/>
  <c r="BP111" i="11"/>
  <c r="BY111" i="11"/>
  <c r="BQ111" i="11"/>
  <c r="CB111" i="11"/>
  <c r="BT111" i="11"/>
  <c r="BL111" i="11"/>
  <c r="BU111" i="11"/>
  <c r="CC111" i="11"/>
  <c r="BM111" i="11"/>
  <c r="BO111" i="11"/>
  <c r="BN111" i="11"/>
  <c r="BK111" i="11"/>
  <c r="CA111" i="11"/>
  <c r="BZ111" i="11"/>
  <c r="BW111" i="11"/>
  <c r="BV111" i="11"/>
  <c r="BS111" i="11"/>
  <c r="BR111" i="11"/>
  <c r="BY50" i="11"/>
  <c r="BQ50" i="11"/>
  <c r="CB50" i="11"/>
  <c r="BP50" i="11"/>
  <c r="BT50" i="11"/>
  <c r="BU50" i="11"/>
  <c r="BX50" i="11"/>
  <c r="BL50" i="11"/>
  <c r="CC50" i="11"/>
  <c r="BM50" i="11"/>
  <c r="BS50" i="11"/>
  <c r="BN50" i="11"/>
  <c r="BO50" i="11"/>
  <c r="BZ50" i="11"/>
  <c r="BK50" i="11"/>
  <c r="CA50" i="11"/>
  <c r="BV50" i="11"/>
  <c r="BW50" i="11"/>
  <c r="BR50" i="11"/>
  <c r="BZ61" i="11"/>
  <c r="BV61" i="11"/>
  <c r="BR61" i="11"/>
  <c r="BN61" i="11"/>
  <c r="CA61" i="11"/>
  <c r="BU61" i="11"/>
  <c r="BP61" i="11"/>
  <c r="BK61" i="11"/>
  <c r="CB61" i="11"/>
  <c r="BT61" i="11"/>
  <c r="BM61" i="11"/>
  <c r="CC61" i="11"/>
  <c r="BW61" i="11"/>
  <c r="BO61" i="11"/>
  <c r="BX61" i="11"/>
  <c r="BQ61" i="11"/>
  <c r="BY61" i="11"/>
  <c r="BS61" i="11"/>
  <c r="BL61" i="11"/>
  <c r="CA16" i="11"/>
  <c r="BW16" i="11"/>
  <c r="BS16" i="11"/>
  <c r="BO16" i="11"/>
  <c r="BK16" i="11"/>
  <c r="CC16" i="11"/>
  <c r="BX16" i="11"/>
  <c r="BR16" i="11"/>
  <c r="BM16" i="11"/>
  <c r="BY16" i="11"/>
  <c r="BT16" i="11"/>
  <c r="BN16" i="11"/>
  <c r="BZ16" i="11"/>
  <c r="BU16" i="11"/>
  <c r="BP16" i="11"/>
  <c r="BQ16" i="11"/>
  <c r="BV16" i="11"/>
  <c r="CB16" i="11"/>
  <c r="BL16" i="11"/>
  <c r="CA24" i="11"/>
  <c r="BW24" i="11"/>
  <c r="BS24" i="11"/>
  <c r="BO24" i="11"/>
  <c r="BK24" i="11"/>
  <c r="BZ24" i="11"/>
  <c r="BU24" i="11"/>
  <c r="BP24" i="11"/>
  <c r="CB24" i="11"/>
  <c r="BV24" i="11"/>
  <c r="BQ24" i="11"/>
  <c r="BL24" i="11"/>
  <c r="CC24" i="11"/>
  <c r="BX24" i="11"/>
  <c r="BR24" i="11"/>
  <c r="BM24" i="11"/>
  <c r="BT24" i="11"/>
  <c r="BY24" i="11"/>
  <c r="BN24" i="11"/>
  <c r="BZ45" i="11"/>
  <c r="BV45" i="11"/>
  <c r="BR45" i="11"/>
  <c r="BN45" i="11"/>
  <c r="CA45" i="11"/>
  <c r="BU45" i="11"/>
  <c r="BP45" i="11"/>
  <c r="BK45" i="11"/>
  <c r="CC45" i="11"/>
  <c r="BW45" i="11"/>
  <c r="BO45" i="11"/>
  <c r="BX45" i="11"/>
  <c r="BQ45" i="11"/>
  <c r="BY45" i="11"/>
  <c r="BS45" i="11"/>
  <c r="BL45" i="11"/>
  <c r="CB45" i="11"/>
  <c r="BT45" i="11"/>
  <c r="BM45" i="11"/>
  <c r="CA17" i="11"/>
  <c r="BW17" i="11"/>
  <c r="BS17" i="11"/>
  <c r="BO17" i="11"/>
  <c r="BK17" i="11"/>
  <c r="BY17" i="11"/>
  <c r="BT17" i="11"/>
  <c r="BN17" i="11"/>
  <c r="BZ17" i="11"/>
  <c r="BU17" i="11"/>
  <c r="BP17" i="11"/>
  <c r="CB17" i="11"/>
  <c r="BV17" i="11"/>
  <c r="BQ17" i="11"/>
  <c r="BL17" i="11"/>
  <c r="BR17" i="11"/>
  <c r="BX17" i="11"/>
  <c r="CC17" i="11"/>
  <c r="BM17" i="11"/>
  <c r="CB18" i="11"/>
  <c r="BT18" i="11"/>
  <c r="BL18" i="11"/>
  <c r="BU18" i="11"/>
  <c r="BX18" i="11"/>
  <c r="BM18" i="11"/>
  <c r="BY18" i="11"/>
  <c r="BP18" i="11"/>
  <c r="CC18" i="11"/>
  <c r="BQ18" i="11"/>
  <c r="BS18" i="11"/>
  <c r="BN18" i="11"/>
  <c r="BO18" i="11"/>
  <c r="BZ18" i="11"/>
  <c r="BK18" i="11"/>
  <c r="CA18" i="11"/>
  <c r="BV18" i="11"/>
  <c r="BW18" i="11"/>
  <c r="BR18" i="11"/>
  <c r="BY70" i="11"/>
  <c r="BQ70" i="11"/>
  <c r="CC70" i="11"/>
  <c r="BT70" i="11"/>
  <c r="BU70" i="11"/>
  <c r="BL70" i="11"/>
  <c r="BP70" i="11"/>
  <c r="BX70" i="11"/>
  <c r="CB70" i="11"/>
  <c r="BM70" i="11"/>
  <c r="BO70" i="11"/>
  <c r="BN70" i="11"/>
  <c r="BK70" i="11"/>
  <c r="CA70" i="11"/>
  <c r="BZ70" i="11"/>
  <c r="BW70" i="11"/>
  <c r="BV70" i="11"/>
  <c r="BS70" i="11"/>
  <c r="BR70" i="11"/>
  <c r="CB67" i="11"/>
  <c r="BX67" i="11"/>
  <c r="BP67" i="11"/>
  <c r="BV67" i="11"/>
  <c r="BW67" i="11"/>
  <c r="BY67" i="11"/>
  <c r="BZ67" i="11"/>
  <c r="CA67" i="11"/>
  <c r="BK67" i="11"/>
  <c r="BQ67" i="11"/>
  <c r="BT67" i="11"/>
  <c r="BN67" i="11"/>
  <c r="BO67" i="11"/>
  <c r="CC67" i="11"/>
  <c r="BU67" i="11"/>
  <c r="BL67" i="11"/>
  <c r="BR67" i="11"/>
  <c r="BS67" i="11"/>
  <c r="BM67" i="11"/>
  <c r="BX71" i="11"/>
  <c r="BP71" i="11"/>
  <c r="BZ71" i="11"/>
  <c r="CA71" i="11"/>
  <c r="BK71" i="11"/>
  <c r="BT71" i="11"/>
  <c r="CC71" i="11"/>
  <c r="BN71" i="11"/>
  <c r="BO71" i="11"/>
  <c r="BL71" i="11"/>
  <c r="BM71" i="11"/>
  <c r="BR71" i="11"/>
  <c r="BS71" i="11"/>
  <c r="BU71" i="11"/>
  <c r="BY71" i="11"/>
  <c r="BV71" i="11"/>
  <c r="BW71" i="11"/>
  <c r="CB71" i="11"/>
  <c r="BQ71" i="11"/>
  <c r="CB30" i="11"/>
  <c r="BT30" i="11"/>
  <c r="BL30" i="11"/>
  <c r="CC30" i="11"/>
  <c r="BQ30" i="11"/>
  <c r="BU30" i="11"/>
  <c r="BX30" i="11"/>
  <c r="BM30" i="11"/>
  <c r="BY30" i="11"/>
  <c r="BP30" i="11"/>
  <c r="BW30" i="11"/>
  <c r="BN30" i="11"/>
  <c r="BS30" i="11"/>
  <c r="BZ30" i="11"/>
  <c r="BO30" i="11"/>
  <c r="BV30" i="11"/>
  <c r="BK30" i="11"/>
  <c r="CA30" i="11"/>
  <c r="BR30" i="11"/>
  <c r="BZ65" i="11"/>
  <c r="BV65" i="11"/>
  <c r="BR65" i="11"/>
  <c r="BN65" i="11"/>
  <c r="CB65" i="11"/>
  <c r="BW65" i="11"/>
  <c r="BQ65" i="11"/>
  <c r="BL65" i="11"/>
  <c r="BY65" i="11"/>
  <c r="BS65" i="11"/>
  <c r="BK65" i="11"/>
  <c r="CA65" i="11"/>
  <c r="BT65" i="11"/>
  <c r="BM65" i="11"/>
  <c r="CC65" i="11"/>
  <c r="BU65" i="11"/>
  <c r="BO65" i="11"/>
  <c r="BX65" i="11"/>
  <c r="BP65" i="11"/>
  <c r="BY66" i="11"/>
  <c r="BQ66" i="11"/>
  <c r="CB66" i="11"/>
  <c r="BP66" i="11"/>
  <c r="CC66" i="11"/>
  <c r="BM66" i="11"/>
  <c r="BT66" i="11"/>
  <c r="BU66" i="11"/>
  <c r="BX66" i="11"/>
  <c r="BL66" i="11"/>
  <c r="BS66" i="11"/>
  <c r="BN66" i="11"/>
  <c r="BO66" i="11"/>
  <c r="BZ66" i="11"/>
  <c r="BK66" i="11"/>
  <c r="CA66" i="11"/>
  <c r="BV66" i="11"/>
  <c r="BW66" i="11"/>
  <c r="BR66" i="11"/>
  <c r="BX23" i="11"/>
  <c r="BP23" i="11"/>
  <c r="BZ23" i="11"/>
  <c r="CA23" i="11"/>
  <c r="BK23" i="11"/>
  <c r="BT23" i="11"/>
  <c r="CC23" i="11"/>
  <c r="BN23" i="11"/>
  <c r="BO23" i="11"/>
  <c r="BL23" i="11"/>
  <c r="BM23" i="11"/>
  <c r="BR23" i="11"/>
  <c r="BS23" i="11"/>
  <c r="BU23" i="11"/>
  <c r="BY23" i="11"/>
  <c r="BV23" i="11"/>
  <c r="BW23" i="11"/>
  <c r="CB23" i="11"/>
  <c r="BQ23" i="11"/>
  <c r="BY42" i="11"/>
  <c r="BQ42" i="11"/>
  <c r="BU42" i="11"/>
  <c r="BL42" i="11"/>
  <c r="CB42" i="11"/>
  <c r="BM42" i="11"/>
  <c r="CC42" i="11"/>
  <c r="BP42" i="11"/>
  <c r="BT42" i="11"/>
  <c r="BX42" i="11"/>
  <c r="BK42" i="11"/>
  <c r="CA42" i="11"/>
  <c r="BN42" i="11"/>
  <c r="BW42" i="11"/>
  <c r="BZ42" i="11"/>
  <c r="BS42" i="11"/>
  <c r="BV42" i="11"/>
  <c r="BO42" i="11"/>
  <c r="BR42" i="11"/>
  <c r="BZ57" i="11"/>
  <c r="BV57" i="11"/>
  <c r="BR57" i="11"/>
  <c r="BN57" i="11"/>
  <c r="BY57" i="11"/>
  <c r="BT57" i="11"/>
  <c r="BO57" i="11"/>
  <c r="CC57" i="11"/>
  <c r="BW57" i="11"/>
  <c r="BP57" i="11"/>
  <c r="BX57" i="11"/>
  <c r="BQ57" i="11"/>
  <c r="BK57" i="11"/>
  <c r="CA57" i="11"/>
  <c r="BS57" i="11"/>
  <c r="BL57" i="11"/>
  <c r="CB57" i="11"/>
  <c r="BU57" i="11"/>
  <c r="BM57" i="11"/>
  <c r="BZ48" i="11"/>
  <c r="BV48" i="11"/>
  <c r="BR48" i="11"/>
  <c r="BN48" i="11"/>
  <c r="CA48" i="11"/>
  <c r="BU48" i="11"/>
  <c r="BP48" i="11"/>
  <c r="BK48" i="11"/>
  <c r="BY48" i="11"/>
  <c r="BS48" i="11"/>
  <c r="BL48" i="11"/>
  <c r="CB48" i="11"/>
  <c r="BT48" i="11"/>
  <c r="BM48" i="11"/>
  <c r="CC48" i="11"/>
  <c r="BW48" i="11"/>
  <c r="BO48" i="11"/>
  <c r="BX48" i="11"/>
  <c r="BQ48" i="11"/>
  <c r="CC98" i="11"/>
  <c r="BU98" i="11"/>
  <c r="BM98" i="11"/>
  <c r="BX98" i="11"/>
  <c r="BP98" i="11"/>
  <c r="BY98" i="11"/>
  <c r="BQ98" i="11"/>
  <c r="CB98" i="11"/>
  <c r="BL98" i="11"/>
  <c r="BT98" i="11"/>
  <c r="BS98" i="11"/>
  <c r="BN98" i="11"/>
  <c r="BO98" i="11"/>
  <c r="BZ98" i="11"/>
  <c r="BK98" i="11"/>
  <c r="CA98" i="11"/>
  <c r="BV98" i="11"/>
  <c r="BW98" i="11"/>
  <c r="BR98" i="11"/>
  <c r="BZ76" i="11"/>
  <c r="BV76" i="11"/>
  <c r="BR76" i="11"/>
  <c r="BN76" i="11"/>
  <c r="BY76" i="11"/>
  <c r="BT76" i="11"/>
  <c r="BO76" i="11"/>
  <c r="CA76" i="11"/>
  <c r="BU76" i="11"/>
  <c r="BP76" i="11"/>
  <c r="BK76" i="11"/>
  <c r="BX76" i="11"/>
  <c r="BM76" i="11"/>
  <c r="CB76" i="11"/>
  <c r="BQ76" i="11"/>
  <c r="CC76" i="11"/>
  <c r="BS76" i="11"/>
  <c r="BW76" i="11"/>
  <c r="BL76" i="11"/>
  <c r="BQ112" i="11"/>
  <c r="BY112" i="11"/>
  <c r="BN112" i="11"/>
  <c r="CA112" i="11"/>
  <c r="BK112" i="11"/>
  <c r="CC112" i="11"/>
  <c r="BR112" i="11"/>
  <c r="BL112" i="11"/>
  <c r="BO112" i="11"/>
  <c r="BM112" i="11"/>
  <c r="BV112" i="11"/>
  <c r="BT112" i="11"/>
  <c r="BS112" i="11"/>
  <c r="BP112" i="11"/>
  <c r="BU112" i="11"/>
  <c r="BZ112" i="11"/>
  <c r="BX112" i="11"/>
  <c r="BW112" i="11"/>
  <c r="CB112" i="11"/>
  <c r="BY86" i="11"/>
  <c r="BQ86" i="11"/>
  <c r="CB86" i="11"/>
  <c r="BT86" i="11"/>
  <c r="BL86" i="11"/>
  <c r="CC86" i="11"/>
  <c r="BU86" i="11"/>
  <c r="BM86" i="11"/>
  <c r="BP86" i="11"/>
  <c r="BX86" i="11"/>
  <c r="BO86" i="11"/>
  <c r="BN86" i="11"/>
  <c r="BK86" i="11"/>
  <c r="CA86" i="11"/>
  <c r="BZ86" i="11"/>
  <c r="BW86" i="11"/>
  <c r="BV86" i="11"/>
  <c r="BS86" i="11"/>
  <c r="BR86" i="11"/>
  <c r="BY79" i="11"/>
  <c r="BQ79" i="11"/>
  <c r="BR79" i="11"/>
  <c r="BL79" i="11"/>
  <c r="BO79" i="11"/>
  <c r="BU79" i="11"/>
  <c r="BM79" i="11"/>
  <c r="BV79" i="11"/>
  <c r="BP79" i="11"/>
  <c r="BS79" i="11"/>
  <c r="BT79" i="11"/>
  <c r="CC79" i="11"/>
  <c r="BZ79" i="11"/>
  <c r="BX79" i="11"/>
  <c r="BW79" i="11"/>
  <c r="CB79" i="11"/>
  <c r="BN79" i="11"/>
  <c r="CA79" i="11"/>
  <c r="BK79" i="11"/>
  <c r="CB77" i="11"/>
  <c r="BX77" i="11"/>
  <c r="BZ77" i="11"/>
  <c r="BV77" i="11"/>
  <c r="BR77" i="11"/>
  <c r="BN77" i="11"/>
  <c r="CC77" i="11"/>
  <c r="BU77" i="11"/>
  <c r="BP77" i="11"/>
  <c r="BK77" i="11"/>
  <c r="BW77" i="11"/>
  <c r="BQ77" i="11"/>
  <c r="BL77" i="11"/>
  <c r="CA77" i="11"/>
  <c r="BO77" i="11"/>
  <c r="BS77" i="11"/>
  <c r="BT77" i="11"/>
  <c r="BY77" i="11"/>
  <c r="BM77" i="11"/>
  <c r="CB96" i="11"/>
  <c r="BX96" i="11"/>
  <c r="BT96" i="11"/>
  <c r="BP96" i="11"/>
  <c r="BL96" i="11"/>
  <c r="CC96" i="11"/>
  <c r="BY96" i="11"/>
  <c r="BU96" i="11"/>
  <c r="BQ96" i="11"/>
  <c r="BM96" i="11"/>
  <c r="BZ96" i="11"/>
  <c r="BV96" i="11"/>
  <c r="BR96" i="11"/>
  <c r="BN96" i="11"/>
  <c r="CA96" i="11"/>
  <c r="BK96" i="11"/>
  <c r="BO96" i="11"/>
  <c r="BS96" i="11"/>
  <c r="BW96" i="11"/>
  <c r="CB27" i="11"/>
  <c r="BP27" i="11"/>
  <c r="BX27" i="11"/>
  <c r="BN27" i="11"/>
  <c r="BO27" i="11"/>
  <c r="BY27" i="11"/>
  <c r="BU27" i="11"/>
  <c r="BT27" i="11"/>
  <c r="BR27" i="11"/>
  <c r="BS27" i="11"/>
  <c r="BQ27" i="11"/>
  <c r="BL27" i="11"/>
  <c r="BV27" i="11"/>
  <c r="BW27" i="11"/>
  <c r="CC27" i="11"/>
  <c r="BZ27" i="11"/>
  <c r="CA27" i="11"/>
  <c r="BK27" i="11"/>
  <c r="BM27" i="11"/>
  <c r="CB26" i="11"/>
  <c r="BT26" i="11"/>
  <c r="BL26" i="11"/>
  <c r="BY26" i="11"/>
  <c r="BP26" i="11"/>
  <c r="CC26" i="11"/>
  <c r="BQ26" i="11"/>
  <c r="BU26" i="11"/>
  <c r="BM26" i="11"/>
  <c r="BX26" i="11"/>
  <c r="BK26" i="11"/>
  <c r="CA26" i="11"/>
  <c r="BN26" i="11"/>
  <c r="BW26" i="11"/>
  <c r="BZ26" i="11"/>
  <c r="BS26" i="11"/>
  <c r="BV26" i="11"/>
  <c r="BO26" i="11"/>
  <c r="BR26" i="11"/>
  <c r="BZ44" i="11"/>
  <c r="BV44" i="11"/>
  <c r="BR44" i="11"/>
  <c r="BN44" i="11"/>
  <c r="BY44" i="11"/>
  <c r="BT44" i="11"/>
  <c r="BO44" i="11"/>
  <c r="CB44" i="11"/>
  <c r="BU44" i="11"/>
  <c r="BM44" i="11"/>
  <c r="CC44" i="11"/>
  <c r="BW44" i="11"/>
  <c r="BP44" i="11"/>
  <c r="BX44" i="11"/>
  <c r="BQ44" i="11"/>
  <c r="BK44" i="11"/>
  <c r="CA44" i="11"/>
  <c r="BS44" i="11"/>
  <c r="BL44" i="11"/>
  <c r="BZ37" i="11"/>
  <c r="BV37" i="11"/>
  <c r="BR37" i="11"/>
  <c r="BN37" i="11"/>
  <c r="CC37" i="11"/>
  <c r="BX37" i="11"/>
  <c r="BS37" i="11"/>
  <c r="BM37" i="11"/>
  <c r="CA37" i="11"/>
  <c r="BT37" i="11"/>
  <c r="BL37" i="11"/>
  <c r="CB37" i="11"/>
  <c r="BU37" i="11"/>
  <c r="BO37" i="11"/>
  <c r="BW37" i="11"/>
  <c r="BP37" i="11"/>
  <c r="BY37" i="11"/>
  <c r="BQ37" i="11"/>
  <c r="BK37" i="11"/>
  <c r="BX82" i="11"/>
  <c r="BP82" i="11"/>
  <c r="BY82" i="11"/>
  <c r="BQ82" i="11"/>
  <c r="CB82" i="11"/>
  <c r="BT82" i="11"/>
  <c r="BL82" i="11"/>
  <c r="BU82" i="11"/>
  <c r="CC82" i="11"/>
  <c r="BM82" i="11"/>
  <c r="BS82" i="11"/>
  <c r="BN82" i="11"/>
  <c r="BO82" i="11"/>
  <c r="BZ82" i="11"/>
  <c r="BK82" i="11"/>
  <c r="CA82" i="11"/>
  <c r="BV82" i="11"/>
  <c r="BW82" i="11"/>
  <c r="BR82" i="11"/>
  <c r="BU75" i="11"/>
  <c r="CC75" i="11"/>
  <c r="BP75" i="11"/>
  <c r="BN75" i="11"/>
  <c r="BW75" i="11"/>
  <c r="BX75" i="11"/>
  <c r="BR75" i="11"/>
  <c r="CA75" i="11"/>
  <c r="BK75" i="11"/>
  <c r="BQ75" i="11"/>
  <c r="BL75" i="11"/>
  <c r="BV75" i="11"/>
  <c r="BT75" i="11"/>
  <c r="BO75" i="11"/>
  <c r="BY75" i="11"/>
  <c r="BZ75" i="11"/>
  <c r="CB75" i="11"/>
  <c r="BS75" i="11"/>
  <c r="BM75" i="11"/>
  <c r="BQ87" i="11"/>
  <c r="BY87" i="11"/>
  <c r="BZ87" i="11"/>
  <c r="BX87" i="11"/>
  <c r="BW87" i="11"/>
  <c r="CB87" i="11"/>
  <c r="BN87" i="11"/>
  <c r="CA87" i="11"/>
  <c r="BK87" i="11"/>
  <c r="CC87" i="11"/>
  <c r="BR87" i="11"/>
  <c r="BL87" i="11"/>
  <c r="BO87" i="11"/>
  <c r="BM87" i="11"/>
  <c r="BV87" i="11"/>
  <c r="BT87" i="11"/>
  <c r="BS87" i="11"/>
  <c r="BP87" i="11"/>
  <c r="BU87" i="11"/>
  <c r="BZ49" i="11"/>
  <c r="BV49" i="11"/>
  <c r="BR49" i="11"/>
  <c r="BN49" i="11"/>
  <c r="CB49" i="11"/>
  <c r="BW49" i="11"/>
  <c r="BQ49" i="11"/>
  <c r="BL49" i="11"/>
  <c r="CA49" i="11"/>
  <c r="BT49" i="11"/>
  <c r="BM49" i="11"/>
  <c r="CC49" i="11"/>
  <c r="BU49" i="11"/>
  <c r="BO49" i="11"/>
  <c r="BX49" i="11"/>
  <c r="BP49" i="11"/>
  <c r="BY49" i="11"/>
  <c r="BS49" i="11"/>
  <c r="BK49" i="11"/>
  <c r="CC83" i="11"/>
  <c r="BU83" i="11"/>
  <c r="BN83" i="11"/>
  <c r="BL83" i="11"/>
  <c r="BO83" i="11"/>
  <c r="BQ83" i="11"/>
  <c r="BM83" i="11"/>
  <c r="BR83" i="11"/>
  <c r="BT83" i="11"/>
  <c r="BS83" i="11"/>
  <c r="BV83" i="11"/>
  <c r="BX83" i="11"/>
  <c r="BW83" i="11"/>
  <c r="BP83" i="11"/>
  <c r="BZ83" i="11"/>
  <c r="CB83" i="11"/>
  <c r="CA83" i="11"/>
  <c r="BK83" i="11"/>
  <c r="BY83" i="11"/>
  <c r="CB90" i="11"/>
  <c r="BT90" i="11"/>
  <c r="BL90" i="11"/>
  <c r="CC90" i="11"/>
  <c r="BU90" i="11"/>
  <c r="BM90" i="11"/>
  <c r="BX90" i="11"/>
  <c r="BP90" i="11"/>
  <c r="BQ90" i="11"/>
  <c r="BY90" i="11"/>
  <c r="BK90" i="11"/>
  <c r="CA90" i="11"/>
  <c r="BN90" i="11"/>
  <c r="BW90" i="11"/>
  <c r="BZ90" i="11"/>
  <c r="BS90" i="11"/>
  <c r="BV90" i="11"/>
  <c r="BO90" i="11"/>
  <c r="BR90" i="11"/>
  <c r="CA25" i="11"/>
  <c r="BW25" i="11"/>
  <c r="BS25" i="11"/>
  <c r="BO25" i="11"/>
  <c r="BK25" i="11"/>
  <c r="CB25" i="11"/>
  <c r="BV25" i="11"/>
  <c r="BQ25" i="11"/>
  <c r="BL25" i="11"/>
  <c r="CC25" i="11"/>
  <c r="BX25" i="11"/>
  <c r="BR25" i="11"/>
  <c r="BM25" i="11"/>
  <c r="BY25" i="11"/>
  <c r="BT25" i="11"/>
  <c r="BN25" i="11"/>
  <c r="BU25" i="11"/>
  <c r="BZ25" i="11"/>
  <c r="BP25" i="11"/>
  <c r="CA88" i="11"/>
  <c r="BW88" i="11"/>
  <c r="BS88" i="11"/>
  <c r="BO88" i="11"/>
  <c r="BK88" i="11"/>
  <c r="CB88" i="11"/>
  <c r="BX88" i="11"/>
  <c r="BT88" i="11"/>
  <c r="BP88" i="11"/>
  <c r="BL88" i="11"/>
  <c r="CC88" i="11"/>
  <c r="BY88" i="11"/>
  <c r="BU88" i="11"/>
  <c r="BQ88" i="11"/>
  <c r="BM88" i="11"/>
  <c r="BR88" i="11"/>
  <c r="BV88" i="11"/>
  <c r="BN88" i="11"/>
  <c r="BZ88" i="11"/>
  <c r="CB59" i="11"/>
  <c r="BX59" i="11"/>
  <c r="BP59" i="11"/>
  <c r="BV59" i="11"/>
  <c r="BW59" i="11"/>
  <c r="BY59" i="11"/>
  <c r="BU59" i="11"/>
  <c r="BZ59" i="11"/>
  <c r="CA59" i="11"/>
  <c r="BK59" i="11"/>
  <c r="BQ59" i="11"/>
  <c r="BT59" i="11"/>
  <c r="BN59" i="11"/>
  <c r="BO59" i="11"/>
  <c r="CC59" i="11"/>
  <c r="BL59" i="11"/>
  <c r="BR59" i="11"/>
  <c r="BS59" i="11"/>
  <c r="BM59" i="11"/>
  <c r="BP15" i="11"/>
  <c r="BX15" i="11"/>
  <c r="BR15" i="11"/>
  <c r="BS15" i="11"/>
  <c r="BM15" i="11"/>
  <c r="CB15" i="11"/>
  <c r="CC15" i="11"/>
  <c r="BV15" i="11"/>
  <c r="BW15" i="11"/>
  <c r="BT15" i="11"/>
  <c r="BU15" i="11"/>
  <c r="BZ15" i="11"/>
  <c r="CA15" i="11"/>
  <c r="BK15" i="11"/>
  <c r="BL15" i="11"/>
  <c r="BY15" i="11"/>
  <c r="BN15" i="11"/>
  <c r="BO15" i="11"/>
  <c r="BQ15" i="11"/>
  <c r="BY38" i="11"/>
  <c r="BQ38" i="11"/>
  <c r="CC38" i="11"/>
  <c r="BT38" i="11"/>
  <c r="BP38" i="11"/>
  <c r="BU38" i="11"/>
  <c r="BX38" i="11"/>
  <c r="BL38" i="11"/>
  <c r="CB38" i="11"/>
  <c r="BM38" i="11"/>
  <c r="BO38" i="11"/>
  <c r="BN38" i="11"/>
  <c r="BK38" i="11"/>
  <c r="CA38" i="11"/>
  <c r="BZ38" i="11"/>
  <c r="BW38" i="11"/>
  <c r="BV38" i="11"/>
  <c r="BS38" i="11"/>
  <c r="BR38" i="11"/>
  <c r="BZ73" i="11"/>
  <c r="BV73" i="11"/>
  <c r="BR73" i="11"/>
  <c r="BN73" i="11"/>
  <c r="BY73" i="11"/>
  <c r="BT73" i="11"/>
  <c r="BO73" i="11"/>
  <c r="CA73" i="11"/>
  <c r="BU73" i="11"/>
  <c r="BP73" i="11"/>
  <c r="BK73" i="11"/>
  <c r="BX73" i="11"/>
  <c r="BM73" i="11"/>
  <c r="CB73" i="11"/>
  <c r="BQ73" i="11"/>
  <c r="CC73" i="11"/>
  <c r="BS73" i="11"/>
  <c r="BW73" i="11"/>
  <c r="BL73" i="11"/>
  <c r="CB19" i="11"/>
  <c r="BP19" i="11"/>
  <c r="BX19" i="11"/>
  <c r="BV19" i="11"/>
  <c r="BW19" i="11"/>
  <c r="BY19" i="11"/>
  <c r="BZ19" i="11"/>
  <c r="CA19" i="11"/>
  <c r="BK19" i="11"/>
  <c r="BQ19" i="11"/>
  <c r="BT19" i="11"/>
  <c r="BN19" i="11"/>
  <c r="BO19" i="11"/>
  <c r="CC19" i="11"/>
  <c r="BU19" i="11"/>
  <c r="BL19" i="11"/>
  <c r="BR19" i="11"/>
  <c r="BS19" i="11"/>
  <c r="BM19" i="11"/>
  <c r="CC80" i="11"/>
  <c r="BY80" i="11"/>
  <c r="BU80" i="11"/>
  <c r="BQ80" i="11"/>
  <c r="BM80" i="11"/>
  <c r="CA80" i="11"/>
  <c r="BW80" i="11"/>
  <c r="BS80" i="11"/>
  <c r="BO80" i="11"/>
  <c r="BK80" i="11"/>
  <c r="BV80" i="11"/>
  <c r="BN80" i="11"/>
  <c r="BX80" i="11"/>
  <c r="BP80" i="11"/>
  <c r="CB80" i="11"/>
  <c r="BL80" i="11"/>
  <c r="BR80" i="11"/>
  <c r="BT80" i="11"/>
  <c r="BZ80" i="11"/>
  <c r="CB51" i="11"/>
  <c r="BX51" i="11"/>
  <c r="BP51" i="11"/>
  <c r="BL51" i="11"/>
  <c r="BN51" i="11"/>
  <c r="BO51" i="11"/>
  <c r="BY51" i="11"/>
  <c r="BR51" i="11"/>
  <c r="BS51" i="11"/>
  <c r="BQ51" i="11"/>
  <c r="BV51" i="11"/>
  <c r="BW51" i="11"/>
  <c r="CC51" i="11"/>
  <c r="BU51" i="11"/>
  <c r="BT51" i="11"/>
  <c r="BZ51" i="11"/>
  <c r="CA51" i="11"/>
  <c r="BK51" i="11"/>
  <c r="BM51" i="11"/>
  <c r="CA21" i="11"/>
  <c r="BW21" i="11"/>
  <c r="BS21" i="11"/>
  <c r="BO21" i="11"/>
  <c r="BK21" i="11"/>
  <c r="BZ21" i="11"/>
  <c r="BU21" i="11"/>
  <c r="BP21" i="11"/>
  <c r="CB21" i="11"/>
  <c r="BV21" i="11"/>
  <c r="BQ21" i="11"/>
  <c r="BL21" i="11"/>
  <c r="CC21" i="11"/>
  <c r="BX21" i="11"/>
  <c r="BR21" i="11"/>
  <c r="BM21" i="11"/>
  <c r="BN21" i="11"/>
  <c r="BT21" i="11"/>
  <c r="BY21" i="11"/>
  <c r="BX35" i="11"/>
  <c r="BP35" i="11"/>
  <c r="BR35" i="11"/>
  <c r="BS35" i="11"/>
  <c r="CB35" i="11"/>
  <c r="BY35" i="11"/>
  <c r="BV35" i="11"/>
  <c r="BW35" i="11"/>
  <c r="BT35" i="11"/>
  <c r="BQ35" i="11"/>
  <c r="BZ35" i="11"/>
  <c r="CA35" i="11"/>
  <c r="BK35" i="11"/>
  <c r="BL35" i="11"/>
  <c r="CC35" i="11"/>
  <c r="BN35" i="11"/>
  <c r="BO35" i="11"/>
  <c r="BU35" i="11"/>
  <c r="BM35" i="11"/>
  <c r="CB94" i="11"/>
  <c r="BT94" i="11"/>
  <c r="BL94" i="11"/>
  <c r="CC94" i="11"/>
  <c r="BU94" i="11"/>
  <c r="BM94" i="11"/>
  <c r="BX94" i="11"/>
  <c r="BP94" i="11"/>
  <c r="BY94" i="11"/>
  <c r="BQ94" i="11"/>
  <c r="BW94" i="11"/>
  <c r="BN94" i="11"/>
  <c r="BS94" i="11"/>
  <c r="BZ94" i="11"/>
  <c r="BO94" i="11"/>
  <c r="BV94" i="11"/>
  <c r="BK94" i="11"/>
  <c r="CA94" i="11"/>
  <c r="BR94" i="11"/>
  <c r="BU91" i="11"/>
  <c r="BM91" i="11"/>
  <c r="CC91" i="11"/>
  <c r="BV91" i="11"/>
  <c r="BT91" i="11"/>
  <c r="BS91" i="11"/>
  <c r="BP91" i="11"/>
  <c r="BQ91" i="11"/>
  <c r="BZ91" i="11"/>
  <c r="BX91" i="11"/>
  <c r="BW91" i="11"/>
  <c r="CB91" i="11"/>
  <c r="BN91" i="11"/>
  <c r="CA91" i="11"/>
  <c r="BK91" i="11"/>
  <c r="BY91" i="11"/>
  <c r="BR91" i="11"/>
  <c r="BL91" i="11"/>
  <c r="BO91" i="11"/>
  <c r="BY58" i="11"/>
  <c r="BQ58" i="11"/>
  <c r="BU58" i="11"/>
  <c r="BL58" i="11"/>
  <c r="BX58" i="11"/>
  <c r="CB58" i="11"/>
  <c r="BM58" i="11"/>
  <c r="CC58" i="11"/>
  <c r="BP58" i="11"/>
  <c r="BT58" i="11"/>
  <c r="BK58" i="11"/>
  <c r="CA58" i="11"/>
  <c r="BN58" i="11"/>
  <c r="BW58" i="11"/>
  <c r="BZ58" i="11"/>
  <c r="BS58" i="11"/>
  <c r="BV58" i="11"/>
  <c r="BO58" i="11"/>
  <c r="BR58" i="11"/>
  <c r="BZ56" i="11"/>
  <c r="BV56" i="11"/>
  <c r="BR56" i="11"/>
  <c r="BN56" i="11"/>
  <c r="CC56" i="11"/>
  <c r="BX56" i="11"/>
  <c r="BS56" i="11"/>
  <c r="BM56" i="11"/>
  <c r="CB56" i="11"/>
  <c r="BU56" i="11"/>
  <c r="BO56" i="11"/>
  <c r="BW56" i="11"/>
  <c r="BP56" i="11"/>
  <c r="BY56" i="11"/>
  <c r="BQ56" i="11"/>
  <c r="BK56" i="11"/>
  <c r="CA56" i="11"/>
  <c r="BT56" i="11"/>
  <c r="BL56" i="11"/>
  <c r="CB22" i="11"/>
  <c r="BT22" i="11"/>
  <c r="BL22" i="11"/>
  <c r="BX22" i="11"/>
  <c r="BM22" i="11"/>
  <c r="BY22" i="11"/>
  <c r="BP22" i="11"/>
  <c r="CC22" i="11"/>
  <c r="BQ22" i="11"/>
  <c r="BU22" i="11"/>
  <c r="BO22" i="11"/>
  <c r="BN22" i="11"/>
  <c r="BK22" i="11"/>
  <c r="CA22" i="11"/>
  <c r="BZ22" i="11"/>
  <c r="BW22" i="11"/>
  <c r="BV22" i="11"/>
  <c r="BS22" i="11"/>
  <c r="BR22" i="11"/>
  <c r="CA89" i="11"/>
  <c r="BW89" i="11"/>
  <c r="BS89" i="11"/>
  <c r="BO89" i="11"/>
  <c r="BK89" i="11"/>
  <c r="CB89" i="11"/>
  <c r="BX89" i="11"/>
  <c r="BT89" i="11"/>
  <c r="BP89" i="11"/>
  <c r="BL89" i="11"/>
  <c r="CC89" i="11"/>
  <c r="BY89" i="11"/>
  <c r="BU89" i="11"/>
  <c r="BQ89" i="11"/>
  <c r="BM89" i="11"/>
  <c r="BN89" i="11"/>
  <c r="BR89" i="11"/>
  <c r="BZ89" i="11"/>
  <c r="BV89" i="11"/>
  <c r="BZ68" i="11"/>
  <c r="BV68" i="11"/>
  <c r="BR68" i="11"/>
  <c r="BN68" i="11"/>
  <c r="CB68" i="11"/>
  <c r="BW68" i="11"/>
  <c r="BQ68" i="11"/>
  <c r="BL68" i="11"/>
  <c r="CC68" i="11"/>
  <c r="BX68" i="11"/>
  <c r="BU68" i="11"/>
  <c r="BO68" i="11"/>
  <c r="BY68" i="11"/>
  <c r="BP68" i="11"/>
  <c r="CA68" i="11"/>
  <c r="BS68" i="11"/>
  <c r="BK68" i="11"/>
  <c r="BT68" i="11"/>
  <c r="BM68" i="11"/>
  <c r="CB63" i="11"/>
  <c r="BX63" i="11"/>
  <c r="BP63" i="11"/>
  <c r="CC63" i="11"/>
  <c r="BT63" i="11"/>
  <c r="BN63" i="11"/>
  <c r="BO63" i="11"/>
  <c r="BU63" i="11"/>
  <c r="BL63" i="11"/>
  <c r="BR63" i="11"/>
  <c r="BS63" i="11"/>
  <c r="BM63" i="11"/>
  <c r="BV63" i="11"/>
  <c r="BW63" i="11"/>
  <c r="BY63" i="11"/>
  <c r="BZ63" i="11"/>
  <c r="CA63" i="11"/>
  <c r="BK63" i="11"/>
  <c r="BQ63" i="11"/>
  <c r="BZ33" i="11"/>
  <c r="BV33" i="11"/>
  <c r="BR33" i="11"/>
  <c r="BN33" i="11"/>
  <c r="CB33" i="11"/>
  <c r="BW33" i="11"/>
  <c r="BQ33" i="11"/>
  <c r="BL33" i="11"/>
  <c r="CC33" i="11"/>
  <c r="BU33" i="11"/>
  <c r="BO33" i="11"/>
  <c r="BX33" i="11"/>
  <c r="BP33" i="11"/>
  <c r="BY33" i="11"/>
  <c r="BS33" i="11"/>
  <c r="BK33" i="11"/>
  <c r="CA33" i="11"/>
  <c r="BT33" i="11"/>
  <c r="BM33" i="11"/>
  <c r="BY95" i="11"/>
  <c r="BQ95" i="11"/>
  <c r="BM95" i="11"/>
  <c r="BR95" i="11"/>
  <c r="BP95" i="11"/>
  <c r="BS95" i="11"/>
  <c r="BV95" i="11"/>
  <c r="BX95" i="11"/>
  <c r="BW95" i="11"/>
  <c r="BT95" i="11"/>
  <c r="CC95" i="11"/>
  <c r="BZ95" i="11"/>
  <c r="CB95" i="11"/>
  <c r="CA95" i="11"/>
  <c r="BK95" i="11"/>
  <c r="BN95" i="11"/>
  <c r="BL95" i="11"/>
  <c r="BO95" i="11"/>
  <c r="BU95" i="11"/>
  <c r="CC109" i="11"/>
  <c r="BY109" i="11"/>
  <c r="BU109" i="11"/>
  <c r="BQ109" i="11"/>
  <c r="BM109" i="11"/>
  <c r="BZ109" i="11"/>
  <c r="BV109" i="11"/>
  <c r="BR109" i="11"/>
  <c r="BN109" i="11"/>
  <c r="CA109" i="11"/>
  <c r="BW109" i="11"/>
  <c r="BS109" i="11"/>
  <c r="BO109" i="11"/>
  <c r="BK109" i="11"/>
  <c r="BX109" i="11"/>
  <c r="CB109" i="11"/>
  <c r="BL109" i="11"/>
  <c r="BT109" i="11"/>
  <c r="BP109" i="11"/>
  <c r="BZ60" i="11"/>
  <c r="BV60" i="11"/>
  <c r="BR60" i="11"/>
  <c r="BN60" i="11"/>
  <c r="BY60" i="11"/>
  <c r="BT60" i="11"/>
  <c r="BO60" i="11"/>
  <c r="CA60" i="11"/>
  <c r="BS60" i="11"/>
  <c r="BL60" i="11"/>
  <c r="CB60" i="11"/>
  <c r="BU60" i="11"/>
  <c r="BM60" i="11"/>
  <c r="CC60" i="11"/>
  <c r="BW60" i="11"/>
  <c r="BP60" i="11"/>
  <c r="BX60" i="11"/>
  <c r="BQ60" i="11"/>
  <c r="BK60" i="11"/>
  <c r="BY54" i="11"/>
  <c r="BQ54" i="11"/>
  <c r="CC54" i="11"/>
  <c r="BT54" i="11"/>
  <c r="CB54" i="11"/>
  <c r="BM54" i="11"/>
  <c r="BP54" i="11"/>
  <c r="BU54" i="11"/>
  <c r="BX54" i="11"/>
  <c r="BL54" i="11"/>
  <c r="BO54" i="11"/>
  <c r="BN54" i="11"/>
  <c r="BK54" i="11"/>
  <c r="CA54" i="11"/>
  <c r="BZ54" i="11"/>
  <c r="BW54" i="11"/>
  <c r="BV54" i="11"/>
  <c r="BS54" i="11"/>
  <c r="BR54" i="11"/>
  <c r="BZ69" i="11"/>
  <c r="BV69" i="11"/>
  <c r="BR69" i="11"/>
  <c r="BN69" i="11"/>
  <c r="CC69" i="11"/>
  <c r="BX69" i="11"/>
  <c r="BS69" i="11"/>
  <c r="BM69" i="11"/>
  <c r="BY69" i="11"/>
  <c r="BT69" i="11"/>
  <c r="BO69" i="11"/>
  <c r="BW69" i="11"/>
  <c r="BL69" i="11"/>
  <c r="CA69" i="11"/>
  <c r="BP69" i="11"/>
  <c r="CB69" i="11"/>
  <c r="BQ69" i="11"/>
  <c r="BU69" i="11"/>
  <c r="BK69" i="11"/>
  <c r="BZ41" i="11"/>
  <c r="BV41" i="11"/>
  <c r="BR41" i="11"/>
  <c r="BN41" i="11"/>
  <c r="BY41" i="11"/>
  <c r="BT41" i="11"/>
  <c r="BO41" i="11"/>
  <c r="BX41" i="11"/>
  <c r="BQ41" i="11"/>
  <c r="BK41" i="11"/>
  <c r="CA41" i="11"/>
  <c r="BS41" i="11"/>
  <c r="BL41" i="11"/>
  <c r="CB41" i="11"/>
  <c r="BU41" i="11"/>
  <c r="BM41" i="11"/>
  <c r="CC41" i="11"/>
  <c r="BW41" i="11"/>
  <c r="BP41" i="11"/>
  <c r="CA93" i="11"/>
  <c r="BW93" i="11"/>
  <c r="BS93" i="11"/>
  <c r="BO93" i="11"/>
  <c r="BK93" i="11"/>
  <c r="CB93" i="11"/>
  <c r="BX93" i="11"/>
  <c r="BT93" i="11"/>
  <c r="BP93" i="11"/>
  <c r="BL93" i="11"/>
  <c r="CC93" i="11"/>
  <c r="BY93" i="11"/>
  <c r="BU93" i="11"/>
  <c r="BQ93" i="11"/>
  <c r="BM93" i="11"/>
  <c r="BZ93" i="11"/>
  <c r="BN93" i="11"/>
  <c r="BR93" i="11"/>
  <c r="BV93" i="11"/>
  <c r="CL84" i="11"/>
  <c r="AJ114" i="11"/>
  <c r="CL46" i="11"/>
  <c r="CL110" i="11"/>
  <c r="AD9" i="11"/>
  <c r="AD114" i="11"/>
  <c r="CL97" i="11"/>
  <c r="CL20" i="11"/>
  <c r="AJ9" i="11"/>
  <c r="CL52" i="11"/>
  <c r="CJ50" i="11" l="1"/>
  <c r="CK50" i="11" s="1"/>
  <c r="CL50" i="11" s="1"/>
  <c r="CJ13" i="11"/>
  <c r="CK57" i="11"/>
  <c r="CK65" i="11"/>
  <c r="CK100" i="11"/>
  <c r="CK75" i="11"/>
  <c r="CK19" i="11"/>
  <c r="CK79" i="11"/>
  <c r="CL79" i="11" s="1"/>
  <c r="CK21" i="11"/>
  <c r="CL21" i="11" s="1"/>
  <c r="CK30" i="11"/>
  <c r="CL30" i="11" s="1"/>
  <c r="CK86" i="11"/>
  <c r="CK16" i="11"/>
  <c r="CK107" i="11"/>
  <c r="CK92" i="11"/>
  <c r="CK27" i="11"/>
  <c r="CK63" i="11"/>
  <c r="CL63" i="11" s="1"/>
  <c r="CK34" i="11"/>
  <c r="CL34" i="11" s="1"/>
  <c r="CK54" i="11"/>
  <c r="CL54" i="11" s="1"/>
  <c r="CK94" i="11"/>
  <c r="CK73" i="11"/>
  <c r="CK49" i="11"/>
  <c r="CK70" i="11"/>
  <c r="CK13" i="11"/>
  <c r="CK40" i="11"/>
  <c r="CL40" i="11" s="1"/>
  <c r="CK80" i="11"/>
  <c r="CL80" i="11" s="1"/>
  <c r="CK74" i="11"/>
  <c r="CL74" i="11" s="1"/>
  <c r="CK88" i="11"/>
  <c r="CK98" i="11"/>
  <c r="CK22" i="11"/>
  <c r="CK66" i="11"/>
  <c r="CK77" i="11"/>
  <c r="CK58" i="11"/>
  <c r="CK35" i="11"/>
  <c r="CL35" i="11" s="1"/>
  <c r="CK71" i="11"/>
  <c r="CK33" i="11"/>
  <c r="CK38" i="11"/>
  <c r="CK36" i="11"/>
  <c r="CK83" i="11"/>
  <c r="CK109" i="11"/>
  <c r="CL109" i="11" s="1"/>
  <c r="CK17" i="11"/>
  <c r="CL17" i="11" s="1"/>
  <c r="CK87" i="11"/>
  <c r="CL87" i="11" s="1"/>
  <c r="CK23" i="11"/>
  <c r="CK101" i="11"/>
  <c r="CK18" i="11"/>
  <c r="CK102" i="11"/>
  <c r="CK76" i="11"/>
  <c r="CK55" i="11"/>
  <c r="CL55" i="11" s="1"/>
  <c r="CK48" i="11"/>
  <c r="CL48" i="11" s="1"/>
  <c r="CK90" i="11"/>
  <c r="CH114" i="11"/>
  <c r="CK93" i="11"/>
  <c r="CK26" i="11"/>
  <c r="CK51" i="11"/>
  <c r="CK95" i="11"/>
  <c r="CK82" i="11"/>
  <c r="CK67" i="11"/>
  <c r="CL67" i="11" s="1"/>
  <c r="CK68" i="11"/>
  <c r="CL68" i="11" s="1"/>
  <c r="CK25" i="11"/>
  <c r="CK96" i="11"/>
  <c r="CK91" i="11"/>
  <c r="CK59" i="11"/>
  <c r="CK61" i="11"/>
  <c r="CK24" i="11"/>
  <c r="CL24" i="11" s="1"/>
  <c r="CK69" i="11"/>
  <c r="CL69" i="11" s="1"/>
  <c r="CK106" i="11"/>
  <c r="CL106" i="11" s="1"/>
  <c r="CK44" i="11"/>
  <c r="CK111" i="11"/>
  <c r="CK37" i="11"/>
  <c r="CK108" i="11"/>
  <c r="CK112" i="11"/>
  <c r="CK60" i="11"/>
  <c r="CK41" i="11"/>
  <c r="CL41" i="11" s="1"/>
  <c r="CK89" i="11"/>
  <c r="CL89" i="11" s="1"/>
  <c r="CK78" i="11"/>
  <c r="CK72" i="11"/>
  <c r="CK42" i="11"/>
  <c r="CK15" i="11"/>
  <c r="CK56" i="11"/>
  <c r="CK45" i="11"/>
  <c r="DP13" i="11"/>
  <c r="DW13" i="11"/>
  <c r="DS13" i="11"/>
  <c r="DM13" i="11"/>
  <c r="DN13" i="11"/>
  <c r="DQ13" i="11"/>
  <c r="DR13" i="11"/>
  <c r="DV13" i="11"/>
  <c r="DX13" i="11"/>
  <c r="DY13" i="11"/>
  <c r="DJ13" i="11"/>
  <c r="DT13" i="11"/>
  <c r="DZ13" i="11"/>
  <c r="DK13" i="11"/>
  <c r="DO13" i="11"/>
  <c r="DL13" i="11"/>
  <c r="DI13" i="11"/>
  <c r="DU13" i="11"/>
  <c r="EL13" i="11"/>
  <c r="CN1" i="11"/>
  <c r="CM9" i="11"/>
  <c r="CM114" i="11"/>
  <c r="EK23" i="11"/>
  <c r="EL23" i="11" s="1"/>
  <c r="EK109" i="11"/>
  <c r="EL109" i="11" s="1"/>
  <c r="EK33" i="11"/>
  <c r="EL33" i="11" s="1"/>
  <c r="EK68" i="11"/>
  <c r="EL68" i="11" s="1"/>
  <c r="EK22" i="11"/>
  <c r="EL22" i="11" s="1"/>
  <c r="EK58" i="11"/>
  <c r="EL58" i="11" s="1"/>
  <c r="EK94" i="11"/>
  <c r="EL94" i="11" s="1"/>
  <c r="EK40" i="11"/>
  <c r="EL40" i="11" s="1"/>
  <c r="EK72" i="11"/>
  <c r="EL72" i="11" s="1"/>
  <c r="EK86" i="11"/>
  <c r="EL86" i="11" s="1"/>
  <c r="EK69" i="11"/>
  <c r="EL69" i="11" s="1"/>
  <c r="EK71" i="11"/>
  <c r="EL71" i="11" s="1"/>
  <c r="EK18" i="11"/>
  <c r="EK45" i="11"/>
  <c r="EL45" i="11" s="1"/>
  <c r="EK24" i="11"/>
  <c r="EL24" i="11" s="1"/>
  <c r="EK61" i="11"/>
  <c r="EL61" i="11" s="1"/>
  <c r="EK111" i="11"/>
  <c r="EL111" i="11" s="1"/>
  <c r="EK75" i="11"/>
  <c r="EL75" i="11" s="1"/>
  <c r="EK65" i="11"/>
  <c r="EL65" i="11" s="1"/>
  <c r="EK88" i="11"/>
  <c r="EL88" i="11" s="1"/>
  <c r="EK98" i="11"/>
  <c r="EL98" i="11" s="1"/>
  <c r="EK48" i="11"/>
  <c r="EL48" i="11" s="1"/>
  <c r="EK90" i="11"/>
  <c r="EL90" i="11" s="1"/>
  <c r="EK57" i="11"/>
  <c r="EL57" i="11" s="1"/>
  <c r="EK49" i="11"/>
  <c r="EL49" i="11" s="1"/>
  <c r="EK102" i="11"/>
  <c r="EL102" i="11" s="1"/>
  <c r="EK93" i="11"/>
  <c r="EL93" i="11" s="1"/>
  <c r="EK112" i="11"/>
  <c r="EL112" i="11" s="1"/>
  <c r="EK59" i="11"/>
  <c r="EL59" i="11" s="1"/>
  <c r="EK37" i="11"/>
  <c r="EL37" i="11" s="1"/>
  <c r="EK44" i="11"/>
  <c r="EL44" i="11" s="1"/>
  <c r="EK26" i="11"/>
  <c r="EL26" i="11" s="1"/>
  <c r="EK27" i="11"/>
  <c r="EL27" i="11" s="1"/>
  <c r="EK21" i="11"/>
  <c r="EL21" i="11" s="1"/>
  <c r="EK96" i="11"/>
  <c r="EL96" i="11" s="1"/>
  <c r="EK51" i="11"/>
  <c r="EL51" i="11" s="1"/>
  <c r="EK80" i="11"/>
  <c r="EL80" i="11" s="1"/>
  <c r="EK77" i="11"/>
  <c r="EL77" i="11" s="1"/>
  <c r="EK19" i="11"/>
  <c r="EK73" i="11"/>
  <c r="EL73" i="11" s="1"/>
  <c r="EK79" i="11"/>
  <c r="EL79" i="11" s="1"/>
  <c r="EK38" i="11"/>
  <c r="EL38" i="11" s="1"/>
  <c r="EK34" i="11"/>
  <c r="EL34" i="11" s="1"/>
  <c r="EK106" i="11"/>
  <c r="EL106" i="11" s="1"/>
  <c r="EK107" i="11"/>
  <c r="EL107" i="11" s="1"/>
  <c r="EK42" i="11"/>
  <c r="EL42" i="11" s="1"/>
  <c r="EK82" i="11"/>
  <c r="EL82" i="11" s="1"/>
  <c r="EK60" i="11"/>
  <c r="EL60" i="11" s="1"/>
  <c r="EK95" i="11"/>
  <c r="EL95" i="11" s="1"/>
  <c r="EK63" i="11"/>
  <c r="EL63" i="11" s="1"/>
  <c r="EK89" i="11"/>
  <c r="EL89" i="11" s="1"/>
  <c r="EK56" i="11"/>
  <c r="EL56" i="11" s="1"/>
  <c r="EK91" i="11"/>
  <c r="EL91" i="11" s="1"/>
  <c r="EK35" i="11"/>
  <c r="EL35" i="11" s="1"/>
  <c r="EK108" i="11"/>
  <c r="EL108" i="11" s="1"/>
  <c r="EK15" i="11"/>
  <c r="EK41" i="11"/>
  <c r="EL41" i="11" s="1"/>
  <c r="EK54" i="11"/>
  <c r="EL54" i="11" s="1"/>
  <c r="EK30" i="11"/>
  <c r="EL30" i="11" s="1"/>
  <c r="EK67" i="11"/>
  <c r="EL67" i="11" s="1"/>
  <c r="EK70" i="11"/>
  <c r="EL70" i="11" s="1"/>
  <c r="EK17" i="11"/>
  <c r="EL17" i="11" s="1"/>
  <c r="EK16" i="11"/>
  <c r="EL16" i="11" s="1"/>
  <c r="EK50" i="11"/>
  <c r="EL50" i="11" s="1"/>
  <c r="EK55" i="11"/>
  <c r="EL55" i="11" s="1"/>
  <c r="EK87" i="11"/>
  <c r="EL87" i="11" s="1"/>
  <c r="EK66" i="11"/>
  <c r="EL66" i="11" s="1"/>
  <c r="EK76" i="11"/>
  <c r="EL76" i="11" s="1"/>
  <c r="EK92" i="11"/>
  <c r="EL92" i="11" s="1"/>
  <c r="EK25" i="11"/>
  <c r="EL25" i="11" s="1"/>
  <c r="EK36" i="11"/>
  <c r="EL36" i="11" s="1"/>
  <c r="EK78" i="11"/>
  <c r="EL78" i="11" s="1"/>
  <c r="EK83" i="11"/>
  <c r="EL83" i="11" s="1"/>
  <c r="EK74" i="11"/>
  <c r="EL74" i="11" s="1"/>
  <c r="EK100" i="11"/>
  <c r="EL100" i="11" s="1"/>
  <c r="EK101" i="11"/>
  <c r="EL101" i="11" s="1"/>
  <c r="DI72" i="11"/>
  <c r="DM72" i="11"/>
  <c r="DQ72" i="11"/>
  <c r="DU72" i="11"/>
  <c r="DY72" i="11"/>
  <c r="DL72" i="11"/>
  <c r="DP72" i="11"/>
  <c r="DT72" i="11"/>
  <c r="DX72" i="11"/>
  <c r="DK72" i="11"/>
  <c r="DO72" i="11"/>
  <c r="DS72" i="11"/>
  <c r="DW72" i="11"/>
  <c r="DJ72" i="11"/>
  <c r="DN72" i="11"/>
  <c r="DR72" i="11"/>
  <c r="DV72" i="11"/>
  <c r="DZ72" i="11"/>
  <c r="DL15" i="11"/>
  <c r="DP15" i="11"/>
  <c r="DT15" i="11"/>
  <c r="DX15" i="11"/>
  <c r="DK15" i="11"/>
  <c r="DO15" i="11"/>
  <c r="DS15" i="11"/>
  <c r="DW15" i="11"/>
  <c r="DJ15" i="11"/>
  <c r="DN15" i="11"/>
  <c r="DR15" i="11"/>
  <c r="DV15" i="11"/>
  <c r="DZ15" i="11"/>
  <c r="DI15" i="11"/>
  <c r="DM15" i="11"/>
  <c r="DQ15" i="11"/>
  <c r="DU15" i="11"/>
  <c r="DY15" i="11"/>
  <c r="DK86" i="11"/>
  <c r="DO86" i="11"/>
  <c r="DS86" i="11"/>
  <c r="DW86" i="11"/>
  <c r="DJ86" i="11"/>
  <c r="DN86" i="11"/>
  <c r="DR86" i="11"/>
  <c r="DV86" i="11"/>
  <c r="DZ86" i="11"/>
  <c r="DI86" i="11"/>
  <c r="DM86" i="11"/>
  <c r="DQ86" i="11"/>
  <c r="DU86" i="11"/>
  <c r="DY86" i="11"/>
  <c r="DL86" i="11"/>
  <c r="DP86" i="11"/>
  <c r="DT86" i="11"/>
  <c r="DX86" i="11"/>
  <c r="DJ41" i="11"/>
  <c r="DN41" i="11"/>
  <c r="DR41" i="11"/>
  <c r="DV41" i="11"/>
  <c r="DZ41" i="11"/>
  <c r="DI41" i="11"/>
  <c r="DM41" i="11"/>
  <c r="DQ41" i="11"/>
  <c r="DU41" i="11"/>
  <c r="DY41" i="11"/>
  <c r="DL41" i="11"/>
  <c r="DP41" i="11"/>
  <c r="DT41" i="11"/>
  <c r="DX41" i="11"/>
  <c r="DK41" i="11"/>
  <c r="DO41" i="11"/>
  <c r="DS41" i="11"/>
  <c r="DW41" i="11"/>
  <c r="DJ69" i="11"/>
  <c r="DN69" i="11"/>
  <c r="DR69" i="11"/>
  <c r="DV69" i="11"/>
  <c r="DZ69" i="11"/>
  <c r="DI69" i="11"/>
  <c r="DM69" i="11"/>
  <c r="DQ69" i="11"/>
  <c r="DU69" i="11"/>
  <c r="DY69" i="11"/>
  <c r="DL69" i="11"/>
  <c r="DP69" i="11"/>
  <c r="DT69" i="11"/>
  <c r="DX69" i="11"/>
  <c r="DK69" i="11"/>
  <c r="DO69" i="11"/>
  <c r="DS69" i="11"/>
  <c r="DW69" i="11"/>
  <c r="DK54" i="11"/>
  <c r="DO54" i="11"/>
  <c r="DS54" i="11"/>
  <c r="DJ54" i="11"/>
  <c r="DN54" i="11"/>
  <c r="DR54" i="11"/>
  <c r="DI54" i="11"/>
  <c r="DM54" i="11"/>
  <c r="DQ54" i="11"/>
  <c r="DU54" i="11"/>
  <c r="DY54" i="11"/>
  <c r="DL54" i="11"/>
  <c r="DP54" i="11"/>
  <c r="DT54" i="11"/>
  <c r="DX54" i="11"/>
  <c r="DZ54" i="11"/>
  <c r="DW54" i="11"/>
  <c r="DV54" i="11"/>
  <c r="DK30" i="11"/>
  <c r="DO30" i="11"/>
  <c r="DS30" i="11"/>
  <c r="DW30" i="11"/>
  <c r="DJ30" i="11"/>
  <c r="DN30" i="11"/>
  <c r="DR30" i="11"/>
  <c r="DV30" i="11"/>
  <c r="DZ30" i="11"/>
  <c r="DI30" i="11"/>
  <c r="DM30" i="11"/>
  <c r="DQ30" i="11"/>
  <c r="DU30" i="11"/>
  <c r="DY30" i="11"/>
  <c r="DL30" i="11"/>
  <c r="DP30" i="11"/>
  <c r="DT30" i="11"/>
  <c r="DX30" i="11"/>
  <c r="DL71" i="11"/>
  <c r="DP71" i="11"/>
  <c r="DT71" i="11"/>
  <c r="DX71" i="11"/>
  <c r="DK71" i="11"/>
  <c r="DO71" i="11"/>
  <c r="DS71" i="11"/>
  <c r="DW71" i="11"/>
  <c r="DJ71" i="11"/>
  <c r="DN71" i="11"/>
  <c r="DR71" i="11"/>
  <c r="DV71" i="11"/>
  <c r="DZ71" i="11"/>
  <c r="DI71" i="11"/>
  <c r="DM71" i="11"/>
  <c r="DQ71" i="11"/>
  <c r="DU71" i="11"/>
  <c r="DY71" i="11"/>
  <c r="DL67" i="11"/>
  <c r="DP67" i="11"/>
  <c r="DT67" i="11"/>
  <c r="DX67" i="11"/>
  <c r="DK67" i="11"/>
  <c r="DO67" i="11"/>
  <c r="DS67" i="11"/>
  <c r="DW67" i="11"/>
  <c r="DJ67" i="11"/>
  <c r="DN67" i="11"/>
  <c r="DR67" i="11"/>
  <c r="DV67" i="11"/>
  <c r="DZ67" i="11"/>
  <c r="DI67" i="11"/>
  <c r="DM67" i="11"/>
  <c r="DQ67" i="11"/>
  <c r="DU67" i="11"/>
  <c r="DY67" i="11"/>
  <c r="DK70" i="11"/>
  <c r="DO70" i="11"/>
  <c r="DS70" i="11"/>
  <c r="DW70" i="11"/>
  <c r="DJ70" i="11"/>
  <c r="DN70" i="11"/>
  <c r="DR70" i="11"/>
  <c r="DV70" i="11"/>
  <c r="DZ70" i="11"/>
  <c r="DI70" i="11"/>
  <c r="DM70" i="11"/>
  <c r="DQ70" i="11"/>
  <c r="DU70" i="11"/>
  <c r="DY70" i="11"/>
  <c r="DL70" i="11"/>
  <c r="DP70" i="11"/>
  <c r="DT70" i="11"/>
  <c r="DX70" i="11"/>
  <c r="DK18" i="11"/>
  <c r="DO18" i="11"/>
  <c r="DS18" i="11"/>
  <c r="DW18" i="11"/>
  <c r="DJ18" i="11"/>
  <c r="DN18" i="11"/>
  <c r="DR18" i="11"/>
  <c r="DV18" i="11"/>
  <c r="DZ18" i="11"/>
  <c r="DI18" i="11"/>
  <c r="DM18" i="11"/>
  <c r="DQ18" i="11"/>
  <c r="DU18" i="11"/>
  <c r="DY18" i="11"/>
  <c r="DL18" i="11"/>
  <c r="DP18" i="11"/>
  <c r="DT18" i="11"/>
  <c r="DX18" i="11"/>
  <c r="DJ17" i="11"/>
  <c r="DN17" i="11"/>
  <c r="DR17" i="11"/>
  <c r="DV17" i="11"/>
  <c r="DZ17" i="11"/>
  <c r="DI17" i="11"/>
  <c r="DM17" i="11"/>
  <c r="DQ17" i="11"/>
  <c r="DU17" i="11"/>
  <c r="DY17" i="11"/>
  <c r="DL17" i="11"/>
  <c r="DP17" i="11"/>
  <c r="DT17" i="11"/>
  <c r="DX17" i="11"/>
  <c r="DK17" i="11"/>
  <c r="DO17" i="11"/>
  <c r="DS17" i="11"/>
  <c r="DW17" i="11"/>
  <c r="DJ45" i="11"/>
  <c r="DN45" i="11"/>
  <c r="DR45" i="11"/>
  <c r="DV45" i="11"/>
  <c r="DZ45" i="11"/>
  <c r="DI45" i="11"/>
  <c r="DM45" i="11"/>
  <c r="DQ45" i="11"/>
  <c r="DU45" i="11"/>
  <c r="DY45" i="11"/>
  <c r="DL45" i="11"/>
  <c r="DP45" i="11"/>
  <c r="DT45" i="11"/>
  <c r="DX45" i="11"/>
  <c r="DK45" i="11"/>
  <c r="DO45" i="11"/>
  <c r="DS45" i="11"/>
  <c r="DW45" i="11"/>
  <c r="DI24" i="11"/>
  <c r="DM24" i="11"/>
  <c r="DQ24" i="11"/>
  <c r="DU24" i="11"/>
  <c r="DY24" i="11"/>
  <c r="DL24" i="11"/>
  <c r="DP24" i="11"/>
  <c r="DT24" i="11"/>
  <c r="DX24" i="11"/>
  <c r="DK24" i="11"/>
  <c r="DO24" i="11"/>
  <c r="DS24" i="11"/>
  <c r="DW24" i="11"/>
  <c r="DJ24" i="11"/>
  <c r="DN24" i="11"/>
  <c r="DR24" i="11"/>
  <c r="DV24" i="11"/>
  <c r="DZ24" i="11"/>
  <c r="DI16" i="11"/>
  <c r="DM16" i="11"/>
  <c r="DQ16" i="11"/>
  <c r="DU16" i="11"/>
  <c r="DY16" i="11"/>
  <c r="DL16" i="11"/>
  <c r="DP16" i="11"/>
  <c r="DT16" i="11"/>
  <c r="DX16" i="11"/>
  <c r="DK16" i="11"/>
  <c r="DO16" i="11"/>
  <c r="DS16" i="11"/>
  <c r="DW16" i="11"/>
  <c r="DJ16" i="11"/>
  <c r="DN16" i="11"/>
  <c r="DR16" i="11"/>
  <c r="DV16" i="11"/>
  <c r="DZ16" i="11"/>
  <c r="DL61" i="11"/>
  <c r="DP61" i="11"/>
  <c r="DT61" i="11"/>
  <c r="DX61" i="11"/>
  <c r="DK61" i="11"/>
  <c r="DO61" i="11"/>
  <c r="DS61" i="11"/>
  <c r="DW61" i="11"/>
  <c r="DN61" i="11"/>
  <c r="DV61" i="11"/>
  <c r="DM61" i="11"/>
  <c r="DU61" i="11"/>
  <c r="DJ61" i="11"/>
  <c r="DR61" i="11"/>
  <c r="DZ61" i="11"/>
  <c r="DI61" i="11"/>
  <c r="DQ61" i="11"/>
  <c r="DY61" i="11"/>
  <c r="DK50" i="11"/>
  <c r="DO50" i="11"/>
  <c r="DS50" i="11"/>
  <c r="DW50" i="11"/>
  <c r="DJ50" i="11"/>
  <c r="DN50" i="11"/>
  <c r="DR50" i="11"/>
  <c r="DV50" i="11"/>
  <c r="DZ50" i="11"/>
  <c r="DI50" i="11"/>
  <c r="DM50" i="11"/>
  <c r="DQ50" i="11"/>
  <c r="DU50" i="11"/>
  <c r="DY50" i="11"/>
  <c r="DL50" i="11"/>
  <c r="DP50" i="11"/>
  <c r="DT50" i="11"/>
  <c r="DX50" i="11"/>
  <c r="DL111" i="11"/>
  <c r="DP111" i="11"/>
  <c r="DT111" i="11"/>
  <c r="DX111" i="11"/>
  <c r="DK111" i="11"/>
  <c r="DO111" i="11"/>
  <c r="DS111" i="11"/>
  <c r="DW111" i="11"/>
  <c r="DJ111" i="11"/>
  <c r="DN111" i="11"/>
  <c r="DR111" i="11"/>
  <c r="DV111" i="11"/>
  <c r="DZ111" i="11"/>
  <c r="DI111" i="11"/>
  <c r="DM111" i="11"/>
  <c r="DQ111" i="11"/>
  <c r="DU111" i="11"/>
  <c r="DY111" i="11"/>
  <c r="DJ55" i="11"/>
  <c r="DN55" i="11"/>
  <c r="DR55" i="11"/>
  <c r="DV55" i="11"/>
  <c r="DZ55" i="11"/>
  <c r="DI55" i="11"/>
  <c r="DM55" i="11"/>
  <c r="DQ55" i="11"/>
  <c r="DU55" i="11"/>
  <c r="DY55" i="11"/>
  <c r="DP55" i="11"/>
  <c r="DX55" i="11"/>
  <c r="DO55" i="11"/>
  <c r="DW55" i="11"/>
  <c r="DL55" i="11"/>
  <c r="DT55" i="11"/>
  <c r="DK55" i="11"/>
  <c r="DS55" i="11"/>
  <c r="DL87" i="11"/>
  <c r="DP87" i="11"/>
  <c r="DT87" i="11"/>
  <c r="DX87" i="11"/>
  <c r="DK87" i="11"/>
  <c r="DO87" i="11"/>
  <c r="DS87" i="11"/>
  <c r="DW87" i="11"/>
  <c r="DJ87" i="11"/>
  <c r="DN87" i="11"/>
  <c r="DR87" i="11"/>
  <c r="DV87" i="11"/>
  <c r="DZ87" i="11"/>
  <c r="DI87" i="11"/>
  <c r="DM87" i="11"/>
  <c r="DQ87" i="11"/>
  <c r="DU87" i="11"/>
  <c r="DY87" i="11"/>
  <c r="DL75" i="11"/>
  <c r="DP75" i="11"/>
  <c r="DT75" i="11"/>
  <c r="DX75" i="11"/>
  <c r="DK75" i="11"/>
  <c r="DO75" i="11"/>
  <c r="DS75" i="11"/>
  <c r="DW75" i="11"/>
  <c r="DJ75" i="11"/>
  <c r="DN75" i="11"/>
  <c r="DR75" i="11"/>
  <c r="DV75" i="11"/>
  <c r="DZ75" i="11"/>
  <c r="DI75" i="11"/>
  <c r="DM75" i="11"/>
  <c r="DQ75" i="11"/>
  <c r="DU75" i="11"/>
  <c r="DY75" i="11"/>
  <c r="DK66" i="11"/>
  <c r="DO66" i="11"/>
  <c r="DS66" i="11"/>
  <c r="DW66" i="11"/>
  <c r="DJ66" i="11"/>
  <c r="DN66" i="11"/>
  <c r="DR66" i="11"/>
  <c r="DV66" i="11"/>
  <c r="DZ66" i="11"/>
  <c r="DI66" i="11"/>
  <c r="DM66" i="11"/>
  <c r="DQ66" i="11"/>
  <c r="DU66" i="11"/>
  <c r="DY66" i="11"/>
  <c r="DL66" i="11"/>
  <c r="DP66" i="11"/>
  <c r="DT66" i="11"/>
  <c r="DX66" i="11"/>
  <c r="DJ65" i="11"/>
  <c r="DN65" i="11"/>
  <c r="DR65" i="11"/>
  <c r="DV65" i="11"/>
  <c r="DZ65" i="11"/>
  <c r="DI65" i="11"/>
  <c r="DM65" i="11"/>
  <c r="DQ65" i="11"/>
  <c r="DU65" i="11"/>
  <c r="DY65" i="11"/>
  <c r="DL65" i="11"/>
  <c r="DP65" i="11"/>
  <c r="DT65" i="11"/>
  <c r="DX65" i="11"/>
  <c r="DK65" i="11"/>
  <c r="DO65" i="11"/>
  <c r="DS65" i="11"/>
  <c r="DW65" i="11"/>
  <c r="DI76" i="11"/>
  <c r="DM76" i="11"/>
  <c r="DQ76" i="11"/>
  <c r="DU76" i="11"/>
  <c r="DY76" i="11"/>
  <c r="DL76" i="11"/>
  <c r="DP76" i="11"/>
  <c r="DT76" i="11"/>
  <c r="DX76" i="11"/>
  <c r="DK76" i="11"/>
  <c r="DO76" i="11"/>
  <c r="DS76" i="11"/>
  <c r="DW76" i="11"/>
  <c r="DJ76" i="11"/>
  <c r="DN76" i="11"/>
  <c r="DR76" i="11"/>
  <c r="DV76" i="11"/>
  <c r="DZ76" i="11"/>
  <c r="DI88" i="11"/>
  <c r="DM88" i="11"/>
  <c r="DQ88" i="11"/>
  <c r="DU88" i="11"/>
  <c r="DY88" i="11"/>
  <c r="DL88" i="11"/>
  <c r="DP88" i="11"/>
  <c r="DT88" i="11"/>
  <c r="DX88" i="11"/>
  <c r="DK88" i="11"/>
  <c r="DO88" i="11"/>
  <c r="DS88" i="11"/>
  <c r="DW88" i="11"/>
  <c r="DJ88" i="11"/>
  <c r="DN88" i="11"/>
  <c r="DR88" i="11"/>
  <c r="DV88" i="11"/>
  <c r="DZ88" i="11"/>
  <c r="DI92" i="11"/>
  <c r="DM92" i="11"/>
  <c r="DQ92" i="11"/>
  <c r="DU92" i="11"/>
  <c r="DY92" i="11"/>
  <c r="DL92" i="11"/>
  <c r="DP92" i="11"/>
  <c r="DT92" i="11"/>
  <c r="DX92" i="11"/>
  <c r="DK92" i="11"/>
  <c r="DO92" i="11"/>
  <c r="DS92" i="11"/>
  <c r="DW92" i="11"/>
  <c r="DJ92" i="11"/>
  <c r="DN92" i="11"/>
  <c r="DR92" i="11"/>
  <c r="DV92" i="11"/>
  <c r="DZ92" i="11"/>
  <c r="DK98" i="11"/>
  <c r="DO98" i="11"/>
  <c r="DS98" i="11"/>
  <c r="DW98" i="11"/>
  <c r="DJ98" i="11"/>
  <c r="DN98" i="11"/>
  <c r="DR98" i="11"/>
  <c r="DV98" i="11"/>
  <c r="DZ98" i="11"/>
  <c r="DI98" i="11"/>
  <c r="DM98" i="11"/>
  <c r="DQ98" i="11"/>
  <c r="DU98" i="11"/>
  <c r="DY98" i="11"/>
  <c r="DL98" i="11"/>
  <c r="DP98" i="11"/>
  <c r="DT98" i="11"/>
  <c r="DX98" i="11"/>
  <c r="DJ25" i="11"/>
  <c r="DN25" i="11"/>
  <c r="DR25" i="11"/>
  <c r="DV25" i="11"/>
  <c r="DZ25" i="11"/>
  <c r="DI25" i="11"/>
  <c r="DM25" i="11"/>
  <c r="DQ25" i="11"/>
  <c r="DU25" i="11"/>
  <c r="DY25" i="11"/>
  <c r="DL25" i="11"/>
  <c r="DP25" i="11"/>
  <c r="DT25" i="11"/>
  <c r="DX25" i="11"/>
  <c r="DK25" i="11"/>
  <c r="DO25" i="11"/>
  <c r="DS25" i="11"/>
  <c r="DW25" i="11"/>
  <c r="DI48" i="11"/>
  <c r="DM48" i="11"/>
  <c r="DQ48" i="11"/>
  <c r="DU48" i="11"/>
  <c r="DY48" i="11"/>
  <c r="DL48" i="11"/>
  <c r="DP48" i="11"/>
  <c r="DT48" i="11"/>
  <c r="DX48" i="11"/>
  <c r="DK48" i="11"/>
  <c r="DO48" i="11"/>
  <c r="DS48" i="11"/>
  <c r="DW48" i="11"/>
  <c r="DJ48" i="11"/>
  <c r="DN48" i="11"/>
  <c r="DR48" i="11"/>
  <c r="DV48" i="11"/>
  <c r="DZ48" i="11"/>
  <c r="DI36" i="11"/>
  <c r="DM36" i="11"/>
  <c r="DQ36" i="11"/>
  <c r="DU36" i="11"/>
  <c r="DY36" i="11"/>
  <c r="DL36" i="11"/>
  <c r="DP36" i="11"/>
  <c r="DT36" i="11"/>
  <c r="DX36" i="11"/>
  <c r="DK36" i="11"/>
  <c r="DO36" i="11"/>
  <c r="DS36" i="11"/>
  <c r="DW36" i="11"/>
  <c r="DJ36" i="11"/>
  <c r="DN36" i="11"/>
  <c r="DR36" i="11"/>
  <c r="DV36" i="11"/>
  <c r="DZ36" i="11"/>
  <c r="DK90" i="11"/>
  <c r="DO90" i="11"/>
  <c r="DS90" i="11"/>
  <c r="DW90" i="11"/>
  <c r="DJ90" i="11"/>
  <c r="DN90" i="11"/>
  <c r="DR90" i="11"/>
  <c r="DV90" i="11"/>
  <c r="DZ90" i="11"/>
  <c r="DI90" i="11"/>
  <c r="DM90" i="11"/>
  <c r="DQ90" i="11"/>
  <c r="DU90" i="11"/>
  <c r="DY90" i="11"/>
  <c r="DL90" i="11"/>
  <c r="DP90" i="11"/>
  <c r="DT90" i="11"/>
  <c r="DX90" i="11"/>
  <c r="DK78" i="11"/>
  <c r="DO78" i="11"/>
  <c r="DS78" i="11"/>
  <c r="DW78" i="11"/>
  <c r="DJ78" i="11"/>
  <c r="DN78" i="11"/>
  <c r="DR78" i="11"/>
  <c r="DV78" i="11"/>
  <c r="DZ78" i="11"/>
  <c r="DI78" i="11"/>
  <c r="DM78" i="11"/>
  <c r="DQ78" i="11"/>
  <c r="DU78" i="11"/>
  <c r="DY78" i="11"/>
  <c r="DL78" i="11"/>
  <c r="DP78" i="11"/>
  <c r="DT78" i="11"/>
  <c r="DX78" i="11"/>
  <c r="DL57" i="11"/>
  <c r="DP57" i="11"/>
  <c r="DT57" i="11"/>
  <c r="DX57" i="11"/>
  <c r="DK57" i="11"/>
  <c r="DO57" i="11"/>
  <c r="DS57" i="11"/>
  <c r="DW57" i="11"/>
  <c r="DJ57" i="11"/>
  <c r="DR57" i="11"/>
  <c r="DZ57" i="11"/>
  <c r="DI57" i="11"/>
  <c r="DQ57" i="11"/>
  <c r="DY57" i="11"/>
  <c r="DN57" i="11"/>
  <c r="DV57" i="11"/>
  <c r="DM57" i="11"/>
  <c r="DU57" i="11"/>
  <c r="DL83" i="11"/>
  <c r="DP83" i="11"/>
  <c r="DT83" i="11"/>
  <c r="DX83" i="11"/>
  <c r="DK83" i="11"/>
  <c r="DO83" i="11"/>
  <c r="DS83" i="11"/>
  <c r="DW83" i="11"/>
  <c r="DJ83" i="11"/>
  <c r="DN83" i="11"/>
  <c r="DR83" i="11"/>
  <c r="DV83" i="11"/>
  <c r="DZ83" i="11"/>
  <c r="DI83" i="11"/>
  <c r="DM83" i="11"/>
  <c r="DQ83" i="11"/>
  <c r="DU83" i="11"/>
  <c r="DY83" i="11"/>
  <c r="DJ49" i="11"/>
  <c r="DN49" i="11"/>
  <c r="DR49" i="11"/>
  <c r="DV49" i="11"/>
  <c r="DZ49" i="11"/>
  <c r="DI49" i="11"/>
  <c r="DM49" i="11"/>
  <c r="DQ49" i="11"/>
  <c r="DU49" i="11"/>
  <c r="DY49" i="11"/>
  <c r="DL49" i="11"/>
  <c r="DP49" i="11"/>
  <c r="DT49" i="11"/>
  <c r="DX49" i="11"/>
  <c r="DK49" i="11"/>
  <c r="DO49" i="11"/>
  <c r="DS49" i="11"/>
  <c r="DW49" i="11"/>
  <c r="DK102" i="11"/>
  <c r="DO102" i="11"/>
  <c r="DS102" i="11"/>
  <c r="DW102" i="11"/>
  <c r="DJ102" i="11"/>
  <c r="DN102" i="11"/>
  <c r="DR102" i="11"/>
  <c r="DV102" i="11"/>
  <c r="DZ102" i="11"/>
  <c r="DI102" i="11"/>
  <c r="DM102" i="11"/>
  <c r="DQ102" i="11"/>
  <c r="DU102" i="11"/>
  <c r="DY102" i="11"/>
  <c r="DL102" i="11"/>
  <c r="DP102" i="11"/>
  <c r="DT102" i="11"/>
  <c r="DX102" i="11"/>
  <c r="DK74" i="11"/>
  <c r="DO74" i="11"/>
  <c r="DS74" i="11"/>
  <c r="DW74" i="11"/>
  <c r="DJ74" i="11"/>
  <c r="DN74" i="11"/>
  <c r="DR74" i="11"/>
  <c r="DV74" i="11"/>
  <c r="DZ74" i="11"/>
  <c r="DI74" i="11"/>
  <c r="DM74" i="11"/>
  <c r="DQ74" i="11"/>
  <c r="DU74" i="11"/>
  <c r="DY74" i="11"/>
  <c r="DL74" i="11"/>
  <c r="DP74" i="11"/>
  <c r="DT74" i="11"/>
  <c r="DX74" i="11"/>
  <c r="DI100" i="11"/>
  <c r="DM100" i="11"/>
  <c r="DQ100" i="11"/>
  <c r="DU100" i="11"/>
  <c r="DY100" i="11"/>
  <c r="DL100" i="11"/>
  <c r="DP100" i="11"/>
  <c r="DT100" i="11"/>
  <c r="DX100" i="11"/>
  <c r="DK100" i="11"/>
  <c r="DO100" i="11"/>
  <c r="DS100" i="11"/>
  <c r="DW100" i="11"/>
  <c r="DJ100" i="11"/>
  <c r="DN100" i="11"/>
  <c r="DR100" i="11"/>
  <c r="DV100" i="11"/>
  <c r="DZ100" i="11"/>
  <c r="DJ101" i="11"/>
  <c r="DN101" i="11"/>
  <c r="DR101" i="11"/>
  <c r="DV101" i="11"/>
  <c r="DZ101" i="11"/>
  <c r="DI101" i="11"/>
  <c r="DM101" i="11"/>
  <c r="DQ101" i="11"/>
  <c r="DU101" i="11"/>
  <c r="DY101" i="11"/>
  <c r="DL101" i="11"/>
  <c r="DP101" i="11"/>
  <c r="DT101" i="11"/>
  <c r="DX101" i="11"/>
  <c r="DK101" i="11"/>
  <c r="DO101" i="11"/>
  <c r="DS101" i="11"/>
  <c r="DW101" i="11"/>
  <c r="DJ93" i="11"/>
  <c r="DN93" i="11"/>
  <c r="DR93" i="11"/>
  <c r="DV93" i="11"/>
  <c r="DZ93" i="11"/>
  <c r="DI93" i="11"/>
  <c r="DM93" i="11"/>
  <c r="DQ93" i="11"/>
  <c r="DU93" i="11"/>
  <c r="DY93" i="11"/>
  <c r="DL93" i="11"/>
  <c r="DP93" i="11"/>
  <c r="DT93" i="11"/>
  <c r="DX93" i="11"/>
  <c r="DK93" i="11"/>
  <c r="DO93" i="11"/>
  <c r="DS93" i="11"/>
  <c r="DW93" i="11"/>
  <c r="DI112" i="11"/>
  <c r="DM112" i="11"/>
  <c r="DQ112" i="11"/>
  <c r="DL112" i="11"/>
  <c r="DP112" i="11"/>
  <c r="DK112" i="11"/>
  <c r="DO112" i="11"/>
  <c r="DS112" i="11"/>
  <c r="DW112" i="11"/>
  <c r="DJ112" i="11"/>
  <c r="DN112" i="11"/>
  <c r="DR112" i="11"/>
  <c r="DV112" i="11"/>
  <c r="DZ112" i="11"/>
  <c r="DY112" i="11"/>
  <c r="DX112" i="11"/>
  <c r="DU112" i="11"/>
  <c r="DT112" i="11"/>
  <c r="DJ59" i="11"/>
  <c r="DN59" i="11"/>
  <c r="DR59" i="11"/>
  <c r="DV59" i="11"/>
  <c r="DZ59" i="11"/>
  <c r="DI59" i="11"/>
  <c r="DM59" i="11"/>
  <c r="DQ59" i="11"/>
  <c r="DU59" i="11"/>
  <c r="DY59" i="11"/>
  <c r="DL59" i="11"/>
  <c r="DT59" i="11"/>
  <c r="DK59" i="11"/>
  <c r="DS59" i="11"/>
  <c r="DP59" i="11"/>
  <c r="DX59" i="11"/>
  <c r="DO59" i="11"/>
  <c r="DW59" i="11"/>
  <c r="DJ37" i="11"/>
  <c r="DN37" i="11"/>
  <c r="DR37" i="11"/>
  <c r="DV37" i="11"/>
  <c r="DZ37" i="11"/>
  <c r="DI37" i="11"/>
  <c r="DM37" i="11"/>
  <c r="DQ37" i="11"/>
  <c r="DU37" i="11"/>
  <c r="DY37" i="11"/>
  <c r="DL37" i="11"/>
  <c r="DP37" i="11"/>
  <c r="DT37" i="11"/>
  <c r="DX37" i="11"/>
  <c r="DK37" i="11"/>
  <c r="DO37" i="11"/>
  <c r="DS37" i="11"/>
  <c r="DW37" i="11"/>
  <c r="DI44" i="11"/>
  <c r="DM44" i="11"/>
  <c r="DQ44" i="11"/>
  <c r="DU44" i="11"/>
  <c r="DY44" i="11"/>
  <c r="DL44" i="11"/>
  <c r="DP44" i="11"/>
  <c r="DT44" i="11"/>
  <c r="DX44" i="11"/>
  <c r="DK44" i="11"/>
  <c r="DO44" i="11"/>
  <c r="DS44" i="11"/>
  <c r="DW44" i="11"/>
  <c r="DJ44" i="11"/>
  <c r="DN44" i="11"/>
  <c r="DR44" i="11"/>
  <c r="DV44" i="11"/>
  <c r="DZ44" i="11"/>
  <c r="DK26" i="11"/>
  <c r="DO26" i="11"/>
  <c r="DS26" i="11"/>
  <c r="DW26" i="11"/>
  <c r="DJ26" i="11"/>
  <c r="DN26" i="11"/>
  <c r="DR26" i="11"/>
  <c r="DV26" i="11"/>
  <c r="DZ26" i="11"/>
  <c r="DI26" i="11"/>
  <c r="DM26" i="11"/>
  <c r="DQ26" i="11"/>
  <c r="DU26" i="11"/>
  <c r="DY26" i="11"/>
  <c r="DL26" i="11"/>
  <c r="DP26" i="11"/>
  <c r="DT26" i="11"/>
  <c r="DX26" i="11"/>
  <c r="DL27" i="11"/>
  <c r="DP27" i="11"/>
  <c r="DT27" i="11"/>
  <c r="DX27" i="11"/>
  <c r="DK27" i="11"/>
  <c r="DO27" i="11"/>
  <c r="DS27" i="11"/>
  <c r="DW27" i="11"/>
  <c r="DJ27" i="11"/>
  <c r="DN27" i="11"/>
  <c r="DR27" i="11"/>
  <c r="DV27" i="11"/>
  <c r="DZ27" i="11"/>
  <c r="DI27" i="11"/>
  <c r="DM27" i="11"/>
  <c r="DQ27" i="11"/>
  <c r="DU27" i="11"/>
  <c r="DY27" i="11"/>
  <c r="DJ21" i="11"/>
  <c r="DN21" i="11"/>
  <c r="DR21" i="11"/>
  <c r="DV21" i="11"/>
  <c r="DZ21" i="11"/>
  <c r="DI21" i="11"/>
  <c r="DM21" i="11"/>
  <c r="DQ21" i="11"/>
  <c r="DU21" i="11"/>
  <c r="DY21" i="11"/>
  <c r="DL21" i="11"/>
  <c r="DP21" i="11"/>
  <c r="DT21" i="11"/>
  <c r="DX21" i="11"/>
  <c r="DK21" i="11"/>
  <c r="DO21" i="11"/>
  <c r="DS21" i="11"/>
  <c r="DW21" i="11"/>
  <c r="DI96" i="11"/>
  <c r="DM96" i="11"/>
  <c r="DQ96" i="11"/>
  <c r="DU96" i="11"/>
  <c r="DY96" i="11"/>
  <c r="DL96" i="11"/>
  <c r="DP96" i="11"/>
  <c r="DT96" i="11"/>
  <c r="DX96" i="11"/>
  <c r="DK96" i="11"/>
  <c r="DO96" i="11"/>
  <c r="DS96" i="11"/>
  <c r="DW96" i="11"/>
  <c r="DJ96" i="11"/>
  <c r="DN96" i="11"/>
  <c r="DR96" i="11"/>
  <c r="DV96" i="11"/>
  <c r="DZ96" i="11"/>
  <c r="DL51" i="11"/>
  <c r="DP51" i="11"/>
  <c r="DT51" i="11"/>
  <c r="DX51" i="11"/>
  <c r="DK51" i="11"/>
  <c r="DO51" i="11"/>
  <c r="DS51" i="11"/>
  <c r="DW51" i="11"/>
  <c r="DJ51" i="11"/>
  <c r="DN51" i="11"/>
  <c r="DR51" i="11"/>
  <c r="DV51" i="11"/>
  <c r="DZ51" i="11"/>
  <c r="DI51" i="11"/>
  <c r="DM51" i="11"/>
  <c r="DQ51" i="11"/>
  <c r="DU51" i="11"/>
  <c r="DY51" i="11"/>
  <c r="DI80" i="11"/>
  <c r="DM80" i="11"/>
  <c r="DQ80" i="11"/>
  <c r="DU80" i="11"/>
  <c r="DY80" i="11"/>
  <c r="DL80" i="11"/>
  <c r="DP80" i="11"/>
  <c r="DT80" i="11"/>
  <c r="DX80" i="11"/>
  <c r="DK80" i="11"/>
  <c r="DO80" i="11"/>
  <c r="DS80" i="11"/>
  <c r="DW80" i="11"/>
  <c r="DJ80" i="11"/>
  <c r="DN80" i="11"/>
  <c r="DR80" i="11"/>
  <c r="DV80" i="11"/>
  <c r="DZ80" i="11"/>
  <c r="DJ77" i="11"/>
  <c r="DN77" i="11"/>
  <c r="DR77" i="11"/>
  <c r="DV77" i="11"/>
  <c r="DZ77" i="11"/>
  <c r="DI77" i="11"/>
  <c r="DM77" i="11"/>
  <c r="DQ77" i="11"/>
  <c r="DU77" i="11"/>
  <c r="DY77" i="11"/>
  <c r="DL77" i="11"/>
  <c r="DP77" i="11"/>
  <c r="DT77" i="11"/>
  <c r="DX77" i="11"/>
  <c r="DK77" i="11"/>
  <c r="DO77" i="11"/>
  <c r="DS77" i="11"/>
  <c r="DW77" i="11"/>
  <c r="DL19" i="11"/>
  <c r="DP19" i="11"/>
  <c r="DT19" i="11"/>
  <c r="DX19" i="11"/>
  <c r="DK19" i="11"/>
  <c r="DO19" i="11"/>
  <c r="DS19" i="11"/>
  <c r="DW19" i="11"/>
  <c r="DJ19" i="11"/>
  <c r="DN19" i="11"/>
  <c r="DR19" i="11"/>
  <c r="DV19" i="11"/>
  <c r="DZ19" i="11"/>
  <c r="DI19" i="11"/>
  <c r="DM19" i="11"/>
  <c r="DQ19" i="11"/>
  <c r="DU19" i="11"/>
  <c r="DY19" i="11"/>
  <c r="DJ73" i="11"/>
  <c r="DN73" i="11"/>
  <c r="DR73" i="11"/>
  <c r="DV73" i="11"/>
  <c r="DZ73" i="11"/>
  <c r="DI73" i="11"/>
  <c r="DM73" i="11"/>
  <c r="DQ73" i="11"/>
  <c r="DU73" i="11"/>
  <c r="DY73" i="11"/>
  <c r="DL73" i="11"/>
  <c r="DP73" i="11"/>
  <c r="DT73" i="11"/>
  <c r="DX73" i="11"/>
  <c r="DK73" i="11"/>
  <c r="DO73" i="11"/>
  <c r="DS73" i="11"/>
  <c r="DW73" i="11"/>
  <c r="DL79" i="11"/>
  <c r="DP79" i="11"/>
  <c r="DT79" i="11"/>
  <c r="DX79" i="11"/>
  <c r="DK79" i="11"/>
  <c r="DO79" i="11"/>
  <c r="DS79" i="11"/>
  <c r="DW79" i="11"/>
  <c r="DJ79" i="11"/>
  <c r="DN79" i="11"/>
  <c r="DR79" i="11"/>
  <c r="DV79" i="11"/>
  <c r="DZ79" i="11"/>
  <c r="DI79" i="11"/>
  <c r="DM79" i="11"/>
  <c r="DQ79" i="11"/>
  <c r="DU79" i="11"/>
  <c r="DY79" i="11"/>
  <c r="DK38" i="11"/>
  <c r="DO38" i="11"/>
  <c r="DS38" i="11"/>
  <c r="DW38" i="11"/>
  <c r="DJ38" i="11"/>
  <c r="DN38" i="11"/>
  <c r="DR38" i="11"/>
  <c r="DV38" i="11"/>
  <c r="DZ38" i="11"/>
  <c r="DI38" i="11"/>
  <c r="DM38" i="11"/>
  <c r="DQ38" i="11"/>
  <c r="DU38" i="11"/>
  <c r="DY38" i="11"/>
  <c r="DL38" i="11"/>
  <c r="DP38" i="11"/>
  <c r="DT38" i="11"/>
  <c r="DX38" i="11"/>
  <c r="DK34" i="11"/>
  <c r="DO34" i="11"/>
  <c r="DS34" i="11"/>
  <c r="DW34" i="11"/>
  <c r="DJ34" i="11"/>
  <c r="DN34" i="11"/>
  <c r="DR34" i="11"/>
  <c r="DV34" i="11"/>
  <c r="DZ34" i="11"/>
  <c r="DI34" i="11"/>
  <c r="DM34" i="11"/>
  <c r="DQ34" i="11"/>
  <c r="DU34" i="11"/>
  <c r="DY34" i="11"/>
  <c r="DL34" i="11"/>
  <c r="DP34" i="11"/>
  <c r="DT34" i="11"/>
  <c r="DX34" i="11"/>
  <c r="DK106" i="11"/>
  <c r="DO106" i="11"/>
  <c r="DS106" i="11"/>
  <c r="DW106" i="11"/>
  <c r="DJ106" i="11"/>
  <c r="DN106" i="11"/>
  <c r="DR106" i="11"/>
  <c r="DV106" i="11"/>
  <c r="DZ106" i="11"/>
  <c r="DI106" i="11"/>
  <c r="DM106" i="11"/>
  <c r="DQ106" i="11"/>
  <c r="DU106" i="11"/>
  <c r="DY106" i="11"/>
  <c r="DL106" i="11"/>
  <c r="DP106" i="11"/>
  <c r="DT106" i="11"/>
  <c r="DX106" i="11"/>
  <c r="DI108" i="11"/>
  <c r="DM108" i="11"/>
  <c r="DQ108" i="11"/>
  <c r="DU108" i="11"/>
  <c r="DY108" i="11"/>
  <c r="DL108" i="11"/>
  <c r="DP108" i="11"/>
  <c r="DT108" i="11"/>
  <c r="DX108" i="11"/>
  <c r="DK108" i="11"/>
  <c r="DO108" i="11"/>
  <c r="DS108" i="11"/>
  <c r="DW108" i="11"/>
  <c r="DJ108" i="11"/>
  <c r="DN108" i="11"/>
  <c r="DR108" i="11"/>
  <c r="DV108" i="11"/>
  <c r="DZ108" i="11"/>
  <c r="DL107" i="11"/>
  <c r="DP107" i="11"/>
  <c r="DT107" i="11"/>
  <c r="DX107" i="11"/>
  <c r="DK107" i="11"/>
  <c r="DO107" i="11"/>
  <c r="DS107" i="11"/>
  <c r="DW107" i="11"/>
  <c r="DJ107" i="11"/>
  <c r="DN107" i="11"/>
  <c r="DR107" i="11"/>
  <c r="DV107" i="11"/>
  <c r="DZ107" i="11"/>
  <c r="DI107" i="11"/>
  <c r="DM107" i="11"/>
  <c r="DQ107" i="11"/>
  <c r="DU107" i="11"/>
  <c r="DY107" i="11"/>
  <c r="DK42" i="11"/>
  <c r="DO42" i="11"/>
  <c r="DS42" i="11"/>
  <c r="DW42" i="11"/>
  <c r="DJ42" i="11"/>
  <c r="DN42" i="11"/>
  <c r="DR42" i="11"/>
  <c r="DV42" i="11"/>
  <c r="DZ42" i="11"/>
  <c r="DI42" i="11"/>
  <c r="DM42" i="11"/>
  <c r="DQ42" i="11"/>
  <c r="DU42" i="11"/>
  <c r="DY42" i="11"/>
  <c r="DL42" i="11"/>
  <c r="DP42" i="11"/>
  <c r="DT42" i="11"/>
  <c r="DX42" i="11"/>
  <c r="DL23" i="11"/>
  <c r="DP23" i="11"/>
  <c r="DT23" i="11"/>
  <c r="DX23" i="11"/>
  <c r="DK23" i="11"/>
  <c r="DO23" i="11"/>
  <c r="DS23" i="11"/>
  <c r="DW23" i="11"/>
  <c r="DJ23" i="11"/>
  <c r="DN23" i="11"/>
  <c r="DR23" i="11"/>
  <c r="DV23" i="11"/>
  <c r="DZ23" i="11"/>
  <c r="DI23" i="11"/>
  <c r="DM23" i="11"/>
  <c r="DQ23" i="11"/>
  <c r="DU23" i="11"/>
  <c r="DY23" i="11"/>
  <c r="DK82" i="11"/>
  <c r="DO82" i="11"/>
  <c r="DS82" i="11"/>
  <c r="DW82" i="11"/>
  <c r="DJ82" i="11"/>
  <c r="DN82" i="11"/>
  <c r="DR82" i="11"/>
  <c r="DV82" i="11"/>
  <c r="DZ82" i="11"/>
  <c r="DI82" i="11"/>
  <c r="DM82" i="11"/>
  <c r="DQ82" i="11"/>
  <c r="DU82" i="11"/>
  <c r="DY82" i="11"/>
  <c r="DL82" i="11"/>
  <c r="DP82" i="11"/>
  <c r="DT82" i="11"/>
  <c r="DX82" i="11"/>
  <c r="DK60" i="11"/>
  <c r="DO60" i="11"/>
  <c r="DS60" i="11"/>
  <c r="DW60" i="11"/>
  <c r="DJ60" i="11"/>
  <c r="DN60" i="11"/>
  <c r="DR60" i="11"/>
  <c r="DV60" i="11"/>
  <c r="DZ60" i="11"/>
  <c r="DI60" i="11"/>
  <c r="DQ60" i="11"/>
  <c r="DY60" i="11"/>
  <c r="DP60" i="11"/>
  <c r="DX60" i="11"/>
  <c r="DM60" i="11"/>
  <c r="DU60" i="11"/>
  <c r="DL60" i="11"/>
  <c r="DT60" i="11"/>
  <c r="DJ109" i="11"/>
  <c r="DN109" i="11"/>
  <c r="DR109" i="11"/>
  <c r="DV109" i="11"/>
  <c r="DZ109" i="11"/>
  <c r="DI109" i="11"/>
  <c r="DM109" i="11"/>
  <c r="DQ109" i="11"/>
  <c r="DU109" i="11"/>
  <c r="DY109" i="11"/>
  <c r="DL109" i="11"/>
  <c r="DP109" i="11"/>
  <c r="DT109" i="11"/>
  <c r="DX109" i="11"/>
  <c r="DK109" i="11"/>
  <c r="DO109" i="11"/>
  <c r="DS109" i="11"/>
  <c r="DW109" i="11"/>
  <c r="DL95" i="11"/>
  <c r="DP95" i="11"/>
  <c r="DT95" i="11"/>
  <c r="DX95" i="11"/>
  <c r="DK95" i="11"/>
  <c r="DO95" i="11"/>
  <c r="DS95" i="11"/>
  <c r="DW95" i="11"/>
  <c r="DJ95" i="11"/>
  <c r="DN95" i="11"/>
  <c r="DR95" i="11"/>
  <c r="DV95" i="11"/>
  <c r="DZ95" i="11"/>
  <c r="DI95" i="11"/>
  <c r="DM95" i="11"/>
  <c r="DQ95" i="11"/>
  <c r="DU95" i="11"/>
  <c r="DY95" i="11"/>
  <c r="DJ33" i="11"/>
  <c r="DN33" i="11"/>
  <c r="DR33" i="11"/>
  <c r="DV33" i="11"/>
  <c r="DZ33" i="11"/>
  <c r="DI33" i="11"/>
  <c r="DM33" i="11"/>
  <c r="DQ33" i="11"/>
  <c r="DU33" i="11"/>
  <c r="DY33" i="11"/>
  <c r="DL33" i="11"/>
  <c r="DP33" i="11"/>
  <c r="DT33" i="11"/>
  <c r="DX33" i="11"/>
  <c r="DK33" i="11"/>
  <c r="DO33" i="11"/>
  <c r="DS33" i="11"/>
  <c r="DW33" i="11"/>
  <c r="DL63" i="11"/>
  <c r="DP63" i="11"/>
  <c r="DT63" i="11"/>
  <c r="DX63" i="11"/>
  <c r="DK63" i="11"/>
  <c r="DO63" i="11"/>
  <c r="DS63" i="11"/>
  <c r="DW63" i="11"/>
  <c r="DJ63" i="11"/>
  <c r="DN63" i="11"/>
  <c r="DR63" i="11"/>
  <c r="DV63" i="11"/>
  <c r="DZ63" i="11"/>
  <c r="DI63" i="11"/>
  <c r="DM63" i="11"/>
  <c r="DQ63" i="11"/>
  <c r="DU63" i="11"/>
  <c r="DY63" i="11"/>
  <c r="DI68" i="11"/>
  <c r="DM68" i="11"/>
  <c r="DQ68" i="11"/>
  <c r="DU68" i="11"/>
  <c r="DY68" i="11"/>
  <c r="DL68" i="11"/>
  <c r="DP68" i="11"/>
  <c r="DT68" i="11"/>
  <c r="DX68" i="11"/>
  <c r="DK68" i="11"/>
  <c r="DO68" i="11"/>
  <c r="DS68" i="11"/>
  <c r="DW68" i="11"/>
  <c r="DJ68" i="11"/>
  <c r="DN68" i="11"/>
  <c r="DR68" i="11"/>
  <c r="DV68" i="11"/>
  <c r="DZ68" i="11"/>
  <c r="DJ89" i="11"/>
  <c r="DN89" i="11"/>
  <c r="DR89" i="11"/>
  <c r="DV89" i="11"/>
  <c r="DZ89" i="11"/>
  <c r="DI89" i="11"/>
  <c r="DM89" i="11"/>
  <c r="DQ89" i="11"/>
  <c r="DU89" i="11"/>
  <c r="DY89" i="11"/>
  <c r="DL89" i="11"/>
  <c r="DP89" i="11"/>
  <c r="DT89" i="11"/>
  <c r="DX89" i="11"/>
  <c r="DK89" i="11"/>
  <c r="DO89" i="11"/>
  <c r="DS89" i="11"/>
  <c r="DW89" i="11"/>
  <c r="DK22" i="11"/>
  <c r="DO22" i="11"/>
  <c r="DS22" i="11"/>
  <c r="DW22" i="11"/>
  <c r="DJ22" i="11"/>
  <c r="DN22" i="11"/>
  <c r="DR22" i="11"/>
  <c r="DV22" i="11"/>
  <c r="DZ22" i="11"/>
  <c r="DI22" i="11"/>
  <c r="DM22" i="11"/>
  <c r="DQ22" i="11"/>
  <c r="DU22" i="11"/>
  <c r="DY22" i="11"/>
  <c r="DL22" i="11"/>
  <c r="DP22" i="11"/>
  <c r="DT22" i="11"/>
  <c r="DX22" i="11"/>
  <c r="DK56" i="11"/>
  <c r="DO56" i="11"/>
  <c r="DS56" i="11"/>
  <c r="DW56" i="11"/>
  <c r="DJ56" i="11"/>
  <c r="DN56" i="11"/>
  <c r="DR56" i="11"/>
  <c r="DV56" i="11"/>
  <c r="DZ56" i="11"/>
  <c r="DM56" i="11"/>
  <c r="DU56" i="11"/>
  <c r="DL56" i="11"/>
  <c r="DT56" i="11"/>
  <c r="DI56" i="11"/>
  <c r="DQ56" i="11"/>
  <c r="DY56" i="11"/>
  <c r="DP56" i="11"/>
  <c r="DX56" i="11"/>
  <c r="DI58" i="11"/>
  <c r="DM58" i="11"/>
  <c r="DQ58" i="11"/>
  <c r="DU58" i="11"/>
  <c r="DY58" i="11"/>
  <c r="DL58" i="11"/>
  <c r="DP58" i="11"/>
  <c r="DT58" i="11"/>
  <c r="DX58" i="11"/>
  <c r="DO58" i="11"/>
  <c r="DW58" i="11"/>
  <c r="DN58" i="11"/>
  <c r="DV58" i="11"/>
  <c r="DK58" i="11"/>
  <c r="DS58" i="11"/>
  <c r="DJ58" i="11"/>
  <c r="DR58" i="11"/>
  <c r="DZ58" i="11"/>
  <c r="DL91" i="11"/>
  <c r="DP91" i="11"/>
  <c r="DT91" i="11"/>
  <c r="DX91" i="11"/>
  <c r="DK91" i="11"/>
  <c r="DO91" i="11"/>
  <c r="DS91" i="11"/>
  <c r="DW91" i="11"/>
  <c r="DJ91" i="11"/>
  <c r="DN91" i="11"/>
  <c r="DR91" i="11"/>
  <c r="DV91" i="11"/>
  <c r="DZ91" i="11"/>
  <c r="DI91" i="11"/>
  <c r="DM91" i="11"/>
  <c r="DQ91" i="11"/>
  <c r="DU91" i="11"/>
  <c r="DY91" i="11"/>
  <c r="DK94" i="11"/>
  <c r="DO94" i="11"/>
  <c r="DS94" i="11"/>
  <c r="DW94" i="11"/>
  <c r="DJ94" i="11"/>
  <c r="DN94" i="11"/>
  <c r="DR94" i="11"/>
  <c r="DV94" i="11"/>
  <c r="DZ94" i="11"/>
  <c r="DI94" i="11"/>
  <c r="DM94" i="11"/>
  <c r="DQ94" i="11"/>
  <c r="DU94" i="11"/>
  <c r="DY94" i="11"/>
  <c r="DL94" i="11"/>
  <c r="DP94" i="11"/>
  <c r="DT94" i="11"/>
  <c r="DX94" i="11"/>
  <c r="DL35" i="11"/>
  <c r="DP35" i="11"/>
  <c r="DT35" i="11"/>
  <c r="DX35" i="11"/>
  <c r="DK35" i="11"/>
  <c r="DO35" i="11"/>
  <c r="DS35" i="11"/>
  <c r="DW35" i="11"/>
  <c r="DJ35" i="11"/>
  <c r="DN35" i="11"/>
  <c r="DR35" i="11"/>
  <c r="DV35" i="11"/>
  <c r="DZ35" i="11"/>
  <c r="DI35" i="11"/>
  <c r="DM35" i="11"/>
  <c r="DQ35" i="11"/>
  <c r="DU35" i="11"/>
  <c r="DY35" i="11"/>
  <c r="DI40" i="11"/>
  <c r="DM40" i="11"/>
  <c r="DQ40" i="11"/>
  <c r="DU40" i="11"/>
  <c r="DY40" i="11"/>
  <c r="DL40" i="11"/>
  <c r="DP40" i="11"/>
  <c r="DT40" i="11"/>
  <c r="DX40" i="11"/>
  <c r="DK40" i="11"/>
  <c r="DO40" i="11"/>
  <c r="DS40" i="11"/>
  <c r="DW40" i="11"/>
  <c r="DJ40" i="11"/>
  <c r="DN40" i="11"/>
  <c r="DR40" i="11"/>
  <c r="DV40" i="11"/>
  <c r="DZ40" i="11"/>
  <c r="CL108" i="11"/>
  <c r="CL107" i="11"/>
  <c r="CL101" i="11"/>
  <c r="CL102" i="11"/>
  <c r="CG114" i="11"/>
  <c r="CG119" i="11" s="1"/>
  <c r="CL100" i="11"/>
  <c r="CE114" i="11"/>
  <c r="CE119" i="11" s="1"/>
  <c r="CD114" i="11"/>
  <c r="CD119" i="11" s="1"/>
  <c r="CF124" i="11"/>
  <c r="AA22" i="17" s="1"/>
  <c r="CG124" i="11"/>
  <c r="H11" i="25" s="1"/>
  <c r="CD124" i="11"/>
  <c r="CE124" i="11"/>
  <c r="CE129" i="11"/>
  <c r="F12" i="25" s="1"/>
  <c r="CF9" i="11"/>
  <c r="CD129" i="11"/>
  <c r="CF114" i="11"/>
  <c r="CF119" i="11" s="1"/>
  <c r="CG9" i="11"/>
  <c r="CD9" i="11"/>
  <c r="CE9" i="11"/>
  <c r="CG129" i="11"/>
  <c r="CF129" i="11"/>
  <c r="CA124" i="11"/>
  <c r="BM124" i="11"/>
  <c r="BV124" i="11"/>
  <c r="BQ124" i="11"/>
  <c r="BN124" i="11"/>
  <c r="BT124" i="11"/>
  <c r="CB124" i="11"/>
  <c r="BX124" i="11"/>
  <c r="BY124" i="11"/>
  <c r="CL93" i="11"/>
  <c r="BP124" i="11"/>
  <c r="BW124" i="11"/>
  <c r="BK124" i="11"/>
  <c r="BV129" i="11"/>
  <c r="BS124" i="11"/>
  <c r="BR124" i="11"/>
  <c r="BZ124" i="11"/>
  <c r="BO124" i="11"/>
  <c r="BL124" i="11"/>
  <c r="BU124" i="11"/>
  <c r="CC124" i="11"/>
  <c r="CL92" i="11"/>
  <c r="BN129" i="11"/>
  <c r="BU129" i="11"/>
  <c r="BY129" i="11"/>
  <c r="BT129" i="11"/>
  <c r="BR129" i="11"/>
  <c r="BZ129" i="11"/>
  <c r="BK129" i="11"/>
  <c r="BX129" i="11"/>
  <c r="BL129" i="11"/>
  <c r="CL36" i="11"/>
  <c r="BQ129" i="11"/>
  <c r="CB129" i="11"/>
  <c r="BO129" i="11"/>
  <c r="BW129" i="11"/>
  <c r="BM129" i="11"/>
  <c r="BS129" i="11"/>
  <c r="CA129" i="11"/>
  <c r="BP129" i="11"/>
  <c r="CC129" i="11"/>
  <c r="CL51" i="11"/>
  <c r="CL86" i="11"/>
  <c r="CL98" i="11"/>
  <c r="CL60" i="11"/>
  <c r="CL37" i="11"/>
  <c r="CL70" i="11"/>
  <c r="CL18" i="11"/>
  <c r="CL59" i="11"/>
  <c r="CL25" i="11"/>
  <c r="CL75" i="11"/>
  <c r="CL82" i="11"/>
  <c r="CL27" i="11"/>
  <c r="CL96" i="11"/>
  <c r="CL23" i="11"/>
  <c r="CL77" i="11"/>
  <c r="CL38" i="11"/>
  <c r="CL33" i="11"/>
  <c r="CL22" i="11"/>
  <c r="CL95" i="11"/>
  <c r="CL56" i="11"/>
  <c r="BO114" i="11"/>
  <c r="BO119" i="11" s="1"/>
  <c r="CL58" i="11"/>
  <c r="CL45" i="11"/>
  <c r="BL9" i="11"/>
  <c r="CL76" i="11"/>
  <c r="CL65" i="11"/>
  <c r="CB114" i="11"/>
  <c r="CB119" i="11" s="1"/>
  <c r="BQ9" i="11"/>
  <c r="CA114" i="11"/>
  <c r="CA119" i="11" s="1"/>
  <c r="CC9" i="11"/>
  <c r="CL73" i="11"/>
  <c r="BO9" i="11"/>
  <c r="BZ114" i="11"/>
  <c r="BZ119" i="11" s="1"/>
  <c r="BN114" i="11"/>
  <c r="BN119" i="11" s="1"/>
  <c r="BT114" i="11"/>
  <c r="BT119" i="11" s="1"/>
  <c r="BW114" i="11"/>
  <c r="BW119" i="11" s="1"/>
  <c r="CL26" i="11"/>
  <c r="BU114" i="11"/>
  <c r="BU119" i="11" s="1"/>
  <c r="CB9" i="11"/>
  <c r="BR9" i="11"/>
  <c r="BM114" i="11"/>
  <c r="BM119" i="11" s="1"/>
  <c r="BZ9" i="11"/>
  <c r="BV114" i="11"/>
  <c r="BV119" i="11" s="1"/>
  <c r="BT9" i="11"/>
  <c r="CL78" i="11"/>
  <c r="BM9" i="11"/>
  <c r="BX9" i="11"/>
  <c r="CL94" i="11"/>
  <c r="CA9" i="11"/>
  <c r="BW9" i="11"/>
  <c r="BQ114" i="11"/>
  <c r="BQ119" i="11" s="1"/>
  <c r="BR114" i="11"/>
  <c r="BR119" i="11" s="1"/>
  <c r="BV9" i="11"/>
  <c r="BK114" i="11"/>
  <c r="BK119" i="11" s="1"/>
  <c r="BP114" i="11"/>
  <c r="BP119" i="11" s="1"/>
  <c r="BP9" i="11"/>
  <c r="CL15" i="11"/>
  <c r="CC114" i="11"/>
  <c r="CC119" i="11" s="1"/>
  <c r="BL114" i="11"/>
  <c r="BL119" i="11" s="1"/>
  <c r="CL57" i="11"/>
  <c r="CL44" i="11"/>
  <c r="CL61" i="11"/>
  <c r="BY114" i="11"/>
  <c r="BY119" i="11" s="1"/>
  <c r="BY9" i="11"/>
  <c r="BS9" i="11"/>
  <c r="BS114" i="11"/>
  <c r="BS119" i="11" s="1"/>
  <c r="BK9" i="11"/>
  <c r="CL112" i="11"/>
  <c r="CL72" i="11"/>
  <c r="CL91" i="11"/>
  <c r="CL49" i="11"/>
  <c r="CL111" i="11"/>
  <c r="CL16" i="11"/>
  <c r="CL42" i="11"/>
  <c r="CL83" i="11"/>
  <c r="BU9" i="11"/>
  <c r="BN9" i="11"/>
  <c r="BX114" i="11"/>
  <c r="BX119" i="11" s="1"/>
  <c r="CL71" i="11"/>
  <c r="CL66" i="11"/>
  <c r="CL88" i="11"/>
  <c r="A10" i="18"/>
  <c r="A2" i="10"/>
  <c r="A1" i="10"/>
  <c r="A22" i="8"/>
  <c r="A23" i="8" s="1"/>
  <c r="A2" i="7"/>
  <c r="CK140" i="11" l="1"/>
  <c r="H12" i="25"/>
  <c r="H16" i="25" s="1"/>
  <c r="Z22" i="17"/>
  <c r="F11" i="25"/>
  <c r="F16" i="25" s="1"/>
  <c r="F19" i="25" s="1"/>
  <c r="AA23" i="17"/>
  <c r="CK139" i="11"/>
  <c r="CK138" i="11"/>
  <c r="Z23" i="17"/>
  <c r="Z73" i="17" s="1"/>
  <c r="F22" i="17"/>
  <c r="A3" i="30"/>
  <c r="A3" i="31"/>
  <c r="A3" i="8"/>
  <c r="A3" i="18"/>
  <c r="A3" i="28"/>
  <c r="EK163" i="11"/>
  <c r="EK154" i="11"/>
  <c r="EK161" i="11"/>
  <c r="EL19" i="11"/>
  <c r="EK159" i="11"/>
  <c r="EK155" i="11"/>
  <c r="EK157" i="11"/>
  <c r="EK169" i="11"/>
  <c r="EK166" i="11"/>
  <c r="EK156" i="11"/>
  <c r="EK168" i="11"/>
  <c r="EL15" i="11"/>
  <c r="EK9" i="11"/>
  <c r="EK167" i="11"/>
  <c r="DL129" i="11"/>
  <c r="DM129" i="11"/>
  <c r="EL18" i="11"/>
  <c r="EK164" i="11"/>
  <c r="DY124" i="11"/>
  <c r="DW124" i="11"/>
  <c r="DX124" i="11"/>
  <c r="DP129" i="11"/>
  <c r="DV129" i="11"/>
  <c r="DW129" i="11"/>
  <c r="DQ129" i="11"/>
  <c r="DK124" i="11"/>
  <c r="DL124" i="11"/>
  <c r="DJ129" i="11"/>
  <c r="DZ129" i="11"/>
  <c r="DJ114" i="11"/>
  <c r="DJ119" i="11" s="1"/>
  <c r="DK129" i="11"/>
  <c r="DP114" i="11"/>
  <c r="DP119" i="11" s="1"/>
  <c r="DN9" i="11"/>
  <c r="DQ124" i="11"/>
  <c r="DV9" i="11"/>
  <c r="DS9" i="11"/>
  <c r="DU9" i="11"/>
  <c r="DT129" i="11"/>
  <c r="DU129" i="11"/>
  <c r="DR9" i="11"/>
  <c r="DJ9" i="11"/>
  <c r="DK114" i="11"/>
  <c r="DK119" i="11" s="1"/>
  <c r="DN129" i="11"/>
  <c r="DO129" i="11"/>
  <c r="DQ9" i="11"/>
  <c r="DR129" i="11"/>
  <c r="DS129" i="11"/>
  <c r="DL114" i="11"/>
  <c r="DL119" i="11" s="1"/>
  <c r="DZ9" i="11"/>
  <c r="DO114" i="11"/>
  <c r="DO119" i="11" s="1"/>
  <c r="DL9" i="11"/>
  <c r="DX129" i="11"/>
  <c r="DY129" i="11"/>
  <c r="DI129" i="11"/>
  <c r="EK153" i="11"/>
  <c r="EK165" i="11"/>
  <c r="EK158" i="11"/>
  <c r="DV124" i="11"/>
  <c r="DV114" i="11"/>
  <c r="DV119" i="11" s="1"/>
  <c r="DI114" i="11"/>
  <c r="DI119" i="11" s="1"/>
  <c r="DQ114" i="11"/>
  <c r="DQ119" i="11" s="1"/>
  <c r="DK9" i="11"/>
  <c r="DU114" i="11"/>
  <c r="DU119" i="11" s="1"/>
  <c r="DU124" i="11"/>
  <c r="DZ114" i="11"/>
  <c r="DZ119" i="11" s="1"/>
  <c r="DZ124" i="11"/>
  <c r="DO9" i="11"/>
  <c r="DO124" i="11"/>
  <c r="DP124" i="11"/>
  <c r="DP9" i="11"/>
  <c r="DJ124" i="11"/>
  <c r="DY114" i="11"/>
  <c r="DY119" i="11" s="1"/>
  <c r="DY9" i="11"/>
  <c r="DI124" i="11"/>
  <c r="DI9" i="11"/>
  <c r="DN124" i="11"/>
  <c r="DN114" i="11"/>
  <c r="DN119" i="11" s="1"/>
  <c r="DS124" i="11"/>
  <c r="DS114" i="11"/>
  <c r="DS119" i="11" s="1"/>
  <c r="DT9" i="11"/>
  <c r="DT124" i="11"/>
  <c r="DT114" i="11"/>
  <c r="DT119" i="11" s="1"/>
  <c r="DM114" i="11"/>
  <c r="DM119" i="11" s="1"/>
  <c r="DM9" i="11"/>
  <c r="DM124" i="11"/>
  <c r="DR114" i="11"/>
  <c r="DR119" i="11" s="1"/>
  <c r="DR124" i="11"/>
  <c r="DW114" i="11"/>
  <c r="DW119" i="11" s="1"/>
  <c r="DW9" i="11"/>
  <c r="DX9" i="11"/>
  <c r="DX114" i="11"/>
  <c r="DX119" i="11" s="1"/>
  <c r="AD23" i="17"/>
  <c r="AB23" i="17"/>
  <c r="EK150" i="11"/>
  <c r="F22" i="21" s="1"/>
  <c r="EK152" i="11"/>
  <c r="EK151" i="11"/>
  <c r="EK162" i="11"/>
  <c r="G11" i="25"/>
  <c r="G12" i="25"/>
  <c r="J12" i="25"/>
  <c r="AD22" i="17"/>
  <c r="AD34" i="17" s="1"/>
  <c r="A3" i="25"/>
  <c r="A3" i="26"/>
  <c r="D22" i="21"/>
  <c r="E11" i="25"/>
  <c r="EK114" i="11"/>
  <c r="EK160" i="11"/>
  <c r="P22" i="21" s="1"/>
  <c r="AB22" i="17"/>
  <c r="A3" i="21"/>
  <c r="CD131" i="11"/>
  <c r="CG131" i="11"/>
  <c r="BV131" i="11"/>
  <c r="CF131" i="11"/>
  <c r="CE131" i="11"/>
  <c r="BU131" i="11"/>
  <c r="BX131" i="11"/>
  <c r="BY131" i="11"/>
  <c r="BK131" i="11"/>
  <c r="BQ131" i="11"/>
  <c r="BM131" i="11"/>
  <c r="BS131" i="11"/>
  <c r="BT131" i="11"/>
  <c r="CB131" i="11"/>
  <c r="CC131" i="11"/>
  <c r="CL90" i="11"/>
  <c r="CH129" i="11"/>
  <c r="AC23" i="17" s="1"/>
  <c r="CL13" i="11"/>
  <c r="CH124" i="11"/>
  <c r="J11" i="25" s="1"/>
  <c r="BL131" i="11"/>
  <c r="BN131" i="11"/>
  <c r="BP131" i="11"/>
  <c r="BR131" i="11"/>
  <c r="BW131" i="11"/>
  <c r="BZ131" i="11"/>
  <c r="CA131" i="11"/>
  <c r="BO131" i="11"/>
  <c r="A3" i="17"/>
  <c r="A3" i="16"/>
  <c r="A3" i="14"/>
  <c r="A3" i="13"/>
  <c r="CH9" i="11"/>
  <c r="CL19" i="11"/>
  <c r="A3" i="12"/>
  <c r="A3" i="11"/>
  <c r="A3" i="10"/>
  <c r="F34" i="17" l="1"/>
  <c r="AA73" i="17"/>
  <c r="AC22" i="17"/>
  <c r="AC34" i="17" s="1"/>
  <c r="Z78" i="17"/>
  <c r="Z74" i="17"/>
  <c r="Z77" i="17"/>
  <c r="CK129" i="11"/>
  <c r="C12" i="25" s="1"/>
  <c r="CK141" i="11"/>
  <c r="I12" i="25"/>
  <c r="I11" i="25"/>
  <c r="D22" i="26"/>
  <c r="D23" i="26"/>
  <c r="EK174" i="11"/>
  <c r="EL174" i="11"/>
  <c r="D23" i="21"/>
  <c r="EL150" i="11"/>
  <c r="EL151" i="11"/>
  <c r="EL153" i="11"/>
  <c r="EL162" i="11"/>
  <c r="EL164" i="11"/>
  <c r="EL163" i="11"/>
  <c r="EL154" i="11"/>
  <c r="EL161" i="11"/>
  <c r="EL9" i="11"/>
  <c r="W34" i="21"/>
  <c r="EL156" i="11"/>
  <c r="EL168" i="11"/>
  <c r="EL157" i="11"/>
  <c r="EL169" i="11"/>
  <c r="EL155" i="11"/>
  <c r="EL166" i="11"/>
  <c r="EL159" i="11"/>
  <c r="EL167" i="11"/>
  <c r="EL165" i="11"/>
  <c r="EL158" i="11"/>
  <c r="DP131" i="11"/>
  <c r="CH119" i="11"/>
  <c r="CK119" i="11" s="1"/>
  <c r="DJ131" i="11"/>
  <c r="DO131" i="11"/>
  <c r="DW131" i="11"/>
  <c r="DK131" i="11"/>
  <c r="DL131" i="11"/>
  <c r="DQ131" i="11"/>
  <c r="DI131" i="11"/>
  <c r="DS131" i="11"/>
  <c r="DZ131" i="11"/>
  <c r="DR131" i="11"/>
  <c r="DN131" i="11"/>
  <c r="DU131" i="11"/>
  <c r="DX131" i="11"/>
  <c r="DY131" i="11"/>
  <c r="DM131" i="11"/>
  <c r="DT131" i="11"/>
  <c r="DV131" i="11"/>
  <c r="AG22" i="17"/>
  <c r="AI22" i="17" s="1"/>
  <c r="AH28" i="17"/>
  <c r="J34" i="26"/>
  <c r="N34" i="26"/>
  <c r="R34" i="26"/>
  <c r="V34" i="26"/>
  <c r="G34" i="26"/>
  <c r="O34" i="26"/>
  <c r="S34" i="26"/>
  <c r="I34" i="26"/>
  <c r="M34" i="26"/>
  <c r="Q34" i="26"/>
  <c r="U34" i="26"/>
  <c r="Y34" i="26"/>
  <c r="K34" i="26"/>
  <c r="W34" i="26"/>
  <c r="H34" i="26"/>
  <c r="L34" i="26"/>
  <c r="T34" i="26"/>
  <c r="X34" i="26"/>
  <c r="F34" i="21"/>
  <c r="J16" i="25"/>
  <c r="G16" i="25"/>
  <c r="AC35" i="17"/>
  <c r="E16" i="25"/>
  <c r="EK171" i="11"/>
  <c r="W35" i="26"/>
  <c r="S35" i="26"/>
  <c r="O35" i="26"/>
  <c r="K35" i="26"/>
  <c r="X35" i="26"/>
  <c r="T35" i="26"/>
  <c r="L35" i="26"/>
  <c r="H35" i="26"/>
  <c r="Y35" i="26"/>
  <c r="U35" i="26"/>
  <c r="Q35" i="26"/>
  <c r="M35" i="26"/>
  <c r="I35" i="26"/>
  <c r="V35" i="26"/>
  <c r="N35" i="26"/>
  <c r="J35" i="26"/>
  <c r="CK124" i="11"/>
  <c r="H35" i="17"/>
  <c r="U35" i="17"/>
  <c r="I35" i="17"/>
  <c r="S35" i="17"/>
  <c r="L35" i="17"/>
  <c r="P35" i="17"/>
  <c r="J35" i="17"/>
  <c r="O35" i="17"/>
  <c r="V35" i="17"/>
  <c r="Y35" i="17"/>
  <c r="K35" i="17"/>
  <c r="G35" i="17"/>
  <c r="AD35" i="17"/>
  <c r="N35" i="17"/>
  <c r="T35" i="17"/>
  <c r="X35" i="17"/>
  <c r="R35" i="17"/>
  <c r="AB35" i="17"/>
  <c r="M35" i="17"/>
  <c r="Q35" i="17"/>
  <c r="W35" i="17"/>
  <c r="F35" i="17"/>
  <c r="T34" i="17"/>
  <c r="K34" i="17"/>
  <c r="O34" i="17"/>
  <c r="R34" i="17"/>
  <c r="W34" i="17"/>
  <c r="H34" i="17"/>
  <c r="L34" i="17"/>
  <c r="G34" i="17"/>
  <c r="Q34" i="17"/>
  <c r="Y34" i="17"/>
  <c r="M34" i="17"/>
  <c r="AB34" i="17"/>
  <c r="X34" i="17"/>
  <c r="S34" i="17"/>
  <c r="U34" i="17"/>
  <c r="I34" i="17"/>
  <c r="V34" i="17"/>
  <c r="P34" i="17"/>
  <c r="N34" i="17"/>
  <c r="J34" i="17"/>
  <c r="EL114" i="11"/>
  <c r="EL160" i="11"/>
  <c r="P34" i="21" s="1"/>
  <c r="EL152" i="11"/>
  <c r="AE23" i="17"/>
  <c r="CK9" i="11"/>
  <c r="CK114" i="11"/>
  <c r="CH131" i="11"/>
  <c r="CL9" i="11"/>
  <c r="CL114" i="11"/>
  <c r="BE16" i="31" l="1"/>
  <c r="BE59" i="31" s="1"/>
  <c r="BF16" i="31"/>
  <c r="BF59" i="31" s="1"/>
  <c r="BI16" i="31"/>
  <c r="BI59" i="31" s="1"/>
  <c r="BG16" i="31"/>
  <c r="BG59" i="31" s="1"/>
  <c r="BH16" i="31"/>
  <c r="BH59" i="31" s="1"/>
  <c r="BJ16" i="31"/>
  <c r="BJ59" i="31" s="1"/>
  <c r="BK16" i="31"/>
  <c r="BK59" i="31" s="1"/>
  <c r="BO16" i="31"/>
  <c r="BO59" i="31" s="1"/>
  <c r="BL16" i="31"/>
  <c r="BL59" i="31" s="1"/>
  <c r="BM16" i="31"/>
  <c r="BM59" i="31" s="1"/>
  <c r="BP16" i="31"/>
  <c r="BP59" i="31" s="1"/>
  <c r="BQ16" i="31"/>
  <c r="BQ59" i="31" s="1"/>
  <c r="BR16" i="31"/>
  <c r="BR59" i="31" s="1"/>
  <c r="CK136" i="11"/>
  <c r="Z79" i="17"/>
  <c r="AE22" i="17"/>
  <c r="AA77" i="17"/>
  <c r="AA74" i="17"/>
  <c r="AA78" i="17"/>
  <c r="I16" i="25"/>
  <c r="L11" i="25"/>
  <c r="CK143" i="11"/>
  <c r="EK175" i="11"/>
  <c r="G22" i="21"/>
  <c r="H22" i="21"/>
  <c r="I22" i="21"/>
  <c r="J22" i="21"/>
  <c r="K22" i="21"/>
  <c r="M22" i="21"/>
  <c r="L22" i="21"/>
  <c r="Q22" i="21"/>
  <c r="O22" i="21"/>
  <c r="R22" i="21"/>
  <c r="S22" i="21"/>
  <c r="N22" i="21"/>
  <c r="U22" i="21"/>
  <c r="T22" i="21"/>
  <c r="G16" i="21"/>
  <c r="G34" i="21" s="1"/>
  <c r="J16" i="21"/>
  <c r="J34" i="21" s="1"/>
  <c r="I16" i="21"/>
  <c r="I34" i="21" s="1"/>
  <c r="H16" i="21"/>
  <c r="H34" i="21" s="1"/>
  <c r="K16" i="21"/>
  <c r="L16" i="21"/>
  <c r="M16" i="21"/>
  <c r="O16" i="21"/>
  <c r="Q16" i="21"/>
  <c r="R16" i="21"/>
  <c r="R34" i="21" s="1"/>
  <c r="N16" i="21"/>
  <c r="S16" i="21"/>
  <c r="S35" i="21" s="1"/>
  <c r="T16" i="21"/>
  <c r="T34" i="21" s="1"/>
  <c r="U16" i="21"/>
  <c r="C11" i="25"/>
  <c r="C16" i="25" s="1"/>
  <c r="C19" i="25" s="1"/>
  <c r="EK172" i="11"/>
  <c r="P35" i="26"/>
  <c r="P34" i="26"/>
  <c r="R35" i="26"/>
  <c r="G35" i="26"/>
  <c r="F35" i="21"/>
  <c r="CK131" i="11"/>
  <c r="EL171" i="11"/>
  <c r="CK144" i="11" l="1"/>
  <c r="K12" i="25" s="1"/>
  <c r="L12" i="25" s="1"/>
  <c r="AA79" i="17"/>
  <c r="U36" i="21"/>
  <c r="U35" i="21"/>
  <c r="U38" i="21"/>
  <c r="U37" i="21"/>
  <c r="U34" i="21"/>
  <c r="U39" i="21"/>
  <c r="U29" i="21"/>
  <c r="K38" i="21"/>
  <c r="K36" i="21"/>
  <c r="K37" i="21"/>
  <c r="K35" i="21"/>
  <c r="K34" i="21"/>
  <c r="K39" i="21"/>
  <c r="N38" i="21"/>
  <c r="N35" i="21"/>
  <c r="N39" i="21"/>
  <c r="N36" i="21"/>
  <c r="N37" i="21"/>
  <c r="N34" i="21"/>
  <c r="L37" i="21"/>
  <c r="L36" i="21"/>
  <c r="L34" i="21"/>
  <c r="L35" i="21"/>
  <c r="L38" i="21"/>
  <c r="L39" i="21"/>
  <c r="Q35" i="21"/>
  <c r="Q39" i="21"/>
  <c r="Q38" i="21"/>
  <c r="Q36" i="21"/>
  <c r="Q34" i="21"/>
  <c r="Q29" i="21"/>
  <c r="Q37" i="21"/>
  <c r="Z16" i="21"/>
  <c r="G35" i="21"/>
  <c r="S34" i="21"/>
  <c r="O36" i="21"/>
  <c r="O38" i="21"/>
  <c r="O29" i="21"/>
  <c r="O39" i="21"/>
  <c r="O35" i="21"/>
  <c r="O34" i="21"/>
  <c r="O37" i="21"/>
  <c r="M34" i="21"/>
  <c r="M36" i="21"/>
  <c r="M37" i="21"/>
  <c r="M39" i="21"/>
  <c r="M35" i="21"/>
  <c r="M38" i="21"/>
  <c r="M11" i="25"/>
  <c r="EL172" i="11"/>
  <c r="EL175" i="11"/>
  <c r="C14" i="16"/>
  <c r="Z22" i="21"/>
  <c r="BM23" i="31" l="1" a="1"/>
  <c r="BM23" i="31" s="1"/>
  <c r="O53" i="21"/>
  <c r="O52" i="21"/>
  <c r="Q40" i="21"/>
  <c r="L40" i="21"/>
  <c r="M40" i="21"/>
  <c r="BS23" i="31" a="1"/>
  <c r="BS23" i="31" s="1"/>
  <c r="U53" i="21"/>
  <c r="U52" i="21"/>
  <c r="K40" i="21"/>
  <c r="N40" i="21"/>
  <c r="U40" i="21"/>
  <c r="Q52" i="21"/>
  <c r="BO23" i="31" a="1"/>
  <c r="BO23" i="31" s="1"/>
  <c r="Q53" i="21"/>
  <c r="O40" i="21"/>
  <c r="R17" i="21"/>
  <c r="I17" i="21"/>
  <c r="Z17" i="21"/>
  <c r="Y17" i="21"/>
  <c r="W17" i="21"/>
  <c r="L17" i="21"/>
  <c r="F17" i="21"/>
  <c r="P17" i="21"/>
  <c r="AD16" i="21"/>
  <c r="V17" i="21"/>
  <c r="J17" i="21"/>
  <c r="G17" i="21"/>
  <c r="U17" i="21"/>
  <c r="H17" i="21"/>
  <c r="N17" i="21"/>
  <c r="S17" i="21"/>
  <c r="AA16" i="21"/>
  <c r="O17" i="21"/>
  <c r="Q17" i="21"/>
  <c r="T17" i="21"/>
  <c r="M17" i="21"/>
  <c r="X17" i="21"/>
  <c r="K17" i="21"/>
  <c r="K16" i="25"/>
  <c r="AA22" i="21"/>
  <c r="AD22" i="21"/>
  <c r="M12" i="25"/>
  <c r="M16" i="25" s="1"/>
  <c r="L16" i="25"/>
  <c r="C19" i="16"/>
  <c r="K29" i="21"/>
  <c r="BI23" i="31" s="1" a="1"/>
  <c r="BI23" i="31" s="1"/>
  <c r="L29" i="21"/>
  <c r="BJ23" i="31" s="1" a="1"/>
  <c r="BJ23" i="31" s="1"/>
  <c r="N29" i="21"/>
  <c r="BL23" i="31" s="1" a="1"/>
  <c r="BL23" i="31" s="1"/>
  <c r="M29" i="21"/>
  <c r="BK23" i="31" s="1" a="1"/>
  <c r="BK23" i="31" s="1"/>
  <c r="U54" i="21" l="1"/>
  <c r="U57" i="21" s="1"/>
  <c r="U59" i="21" s="1"/>
  <c r="O25" i="21"/>
  <c r="O26" i="21"/>
  <c r="O24" i="21"/>
  <c r="O23" i="21"/>
  <c r="S24" i="21"/>
  <c r="S36" i="21" s="1"/>
  <c r="S25" i="21"/>
  <c r="S37" i="21" s="1"/>
  <c r="S26" i="21"/>
  <c r="S38" i="21" s="1"/>
  <c r="S23" i="21"/>
  <c r="P26" i="21"/>
  <c r="P38" i="21" s="1"/>
  <c r="P25" i="21"/>
  <c r="P37" i="21" s="1"/>
  <c r="P24" i="21"/>
  <c r="P36" i="21" s="1"/>
  <c r="P23" i="21"/>
  <c r="P35" i="21" s="1"/>
  <c r="R24" i="21"/>
  <c r="R36" i="21" s="1"/>
  <c r="R25" i="21"/>
  <c r="R37" i="21" s="1"/>
  <c r="R26" i="21"/>
  <c r="R38" i="21" s="1"/>
  <c r="R23" i="21"/>
  <c r="R35" i="21" s="1"/>
  <c r="K24" i="21"/>
  <c r="K25" i="21"/>
  <c r="K26" i="21"/>
  <c r="K23" i="21"/>
  <c r="N24" i="21"/>
  <c r="N25" i="21"/>
  <c r="N26" i="21"/>
  <c r="N23" i="21"/>
  <c r="F24" i="21"/>
  <c r="F26" i="21"/>
  <c r="F25" i="21"/>
  <c r="F23" i="21"/>
  <c r="M24" i="21"/>
  <c r="M26" i="21"/>
  <c r="M25" i="21"/>
  <c r="M23" i="21"/>
  <c r="U26" i="21"/>
  <c r="U25" i="21"/>
  <c r="U24" i="21"/>
  <c r="U23" i="21"/>
  <c r="W24" i="21"/>
  <c r="W36" i="21" s="1"/>
  <c r="W26" i="21"/>
  <c r="W38" i="21" s="1"/>
  <c r="W25" i="21"/>
  <c r="W37" i="21" s="1"/>
  <c r="W23" i="21"/>
  <c r="W35" i="21" s="1"/>
  <c r="Q54" i="21"/>
  <c r="X24" i="21"/>
  <c r="X25" i="21"/>
  <c r="X26" i="21"/>
  <c r="X23" i="21"/>
  <c r="L24" i="21"/>
  <c r="L26" i="21"/>
  <c r="L25" i="21"/>
  <c r="L23" i="21"/>
  <c r="T24" i="21"/>
  <c r="T36" i="21" s="1"/>
  <c r="T26" i="21"/>
  <c r="T38" i="21" s="1"/>
  <c r="T25" i="21"/>
  <c r="T37" i="21" s="1"/>
  <c r="T23" i="21"/>
  <c r="T35" i="21" s="1"/>
  <c r="G25" i="21"/>
  <c r="G37" i="21" s="1"/>
  <c r="G24" i="21"/>
  <c r="G36" i="21" s="1"/>
  <c r="G26" i="21"/>
  <c r="G38" i="21" s="1"/>
  <c r="G23" i="21"/>
  <c r="Y24" i="21"/>
  <c r="Y26" i="21"/>
  <c r="Y25" i="21"/>
  <c r="Y23" i="21"/>
  <c r="V25" i="21"/>
  <c r="V26" i="21"/>
  <c r="V24" i="21"/>
  <c r="V23" i="21"/>
  <c r="I25" i="21"/>
  <c r="I37" i="21" s="1"/>
  <c r="I26" i="21"/>
  <c r="I38" i="21" s="1"/>
  <c r="I24" i="21"/>
  <c r="I36" i="21" s="1"/>
  <c r="I23" i="21"/>
  <c r="I35" i="21" s="1"/>
  <c r="H26" i="21"/>
  <c r="H38" i="21" s="1"/>
  <c r="H24" i="21"/>
  <c r="H36" i="21" s="1"/>
  <c r="H25" i="21"/>
  <c r="H37" i="21" s="1"/>
  <c r="H23" i="21"/>
  <c r="H35" i="21" s="1"/>
  <c r="Q26" i="21"/>
  <c r="Q25" i="21"/>
  <c r="Q24" i="21"/>
  <c r="Q23" i="21"/>
  <c r="J26" i="21"/>
  <c r="J38" i="21" s="1"/>
  <c r="J25" i="21"/>
  <c r="J37" i="21" s="1"/>
  <c r="J24" i="21"/>
  <c r="J36" i="21" s="1"/>
  <c r="J23" i="21"/>
  <c r="J35" i="21" s="1"/>
  <c r="O54" i="21"/>
  <c r="H22" i="16"/>
  <c r="H29" i="16" s="1"/>
  <c r="G22" i="16"/>
  <c r="V22" i="16"/>
  <c r="V29" i="16" s="1"/>
  <c r="R22" i="16"/>
  <c r="R29" i="16" s="1"/>
  <c r="J22" i="16"/>
  <c r="J29" i="16" s="1"/>
  <c r="AE22" i="16"/>
  <c r="AE29" i="16" s="1"/>
  <c r="L22" i="16"/>
  <c r="L29" i="16" s="1"/>
  <c r="Y22" i="16"/>
  <c r="Y29" i="16" s="1"/>
  <c r="P22" i="16"/>
  <c r="P29" i="16" s="1"/>
  <c r="O22" i="16"/>
  <c r="O29" i="16" s="1"/>
  <c r="M22" i="16"/>
  <c r="M29" i="16" s="1"/>
  <c r="Q22" i="16"/>
  <c r="Q29" i="16" s="1"/>
  <c r="N22" i="16"/>
  <c r="N29" i="16" s="1"/>
  <c r="I22" i="16"/>
  <c r="I29" i="16" s="1"/>
  <c r="W22" i="16"/>
  <c r="W29" i="16" s="1"/>
  <c r="S22" i="16"/>
  <c r="S29" i="16" s="1"/>
  <c r="AD22" i="16"/>
  <c r="AD29" i="16" s="1"/>
  <c r="T22" i="16"/>
  <c r="T29" i="16" s="1"/>
  <c r="Z22" i="16"/>
  <c r="Z29" i="16" s="1"/>
  <c r="K22" i="16"/>
  <c r="K29" i="16" s="1"/>
  <c r="X22" i="16"/>
  <c r="X29" i="16" s="1"/>
  <c r="U22" i="16"/>
  <c r="U29" i="16" s="1"/>
  <c r="M53" i="21"/>
  <c r="M52" i="21"/>
  <c r="L53" i="21"/>
  <c r="L52" i="21"/>
  <c r="K53" i="21"/>
  <c r="K52" i="21"/>
  <c r="N52" i="21"/>
  <c r="N53" i="21"/>
  <c r="U65" i="21" l="1"/>
  <c r="U68" i="21" s="1"/>
  <c r="U73" i="21"/>
  <c r="U74" i="21" s="1"/>
  <c r="Q65" i="21"/>
  <c r="Q68" i="21" s="1"/>
  <c r="Q73" i="21"/>
  <c r="Q57" i="21"/>
  <c r="Q59" i="21" s="1"/>
  <c r="F36" i="21"/>
  <c r="Z24" i="21"/>
  <c r="O57" i="21"/>
  <c r="O59" i="21" s="1"/>
  <c r="O73" i="21"/>
  <c r="O65" i="21"/>
  <c r="O68" i="21" s="1"/>
  <c r="Z23" i="21"/>
  <c r="F38" i="21"/>
  <c r="Z26" i="21"/>
  <c r="F37" i="21"/>
  <c r="Z25" i="21"/>
  <c r="I18" i="25"/>
  <c r="I19" i="25" s="1"/>
  <c r="I39" i="17"/>
  <c r="I40" i="17" s="1"/>
  <c r="E18" i="25"/>
  <c r="J18" i="25"/>
  <c r="J19" i="25" s="1"/>
  <c r="AC29" i="16"/>
  <c r="D27" i="21"/>
  <c r="M27" i="21" s="1"/>
  <c r="D27" i="26"/>
  <c r="F27" i="26" s="1"/>
  <c r="P29" i="17"/>
  <c r="Z23" i="31" s="1" a="1"/>
  <c r="Z23" i="31" s="1"/>
  <c r="Q39" i="17"/>
  <c r="Q40" i="17" s="1"/>
  <c r="P39" i="17"/>
  <c r="P40" i="17" s="1"/>
  <c r="K29" i="17"/>
  <c r="U23" i="31" s="1" a="1"/>
  <c r="U23" i="31" s="1"/>
  <c r="G29" i="16"/>
  <c r="AF22" i="16"/>
  <c r="J39" i="17"/>
  <c r="J40" i="17" s="1"/>
  <c r="K39" i="17"/>
  <c r="K40" i="17" s="1"/>
  <c r="AC27" i="17"/>
  <c r="J29" i="17"/>
  <c r="T23" i="31" s="1" a="1"/>
  <c r="T23" i="31" s="1"/>
  <c r="C22" i="16"/>
  <c r="W39" i="17"/>
  <c r="W40" i="17" s="1"/>
  <c r="K54" i="21"/>
  <c r="K57" i="21" s="1"/>
  <c r="K59" i="21" s="1"/>
  <c r="L54" i="21"/>
  <c r="L57" i="21" s="1"/>
  <c r="L59" i="21" s="1"/>
  <c r="M54" i="21"/>
  <c r="M57" i="21" s="1"/>
  <c r="M59" i="21" s="1"/>
  <c r="N54" i="21"/>
  <c r="N57" i="21" s="1"/>
  <c r="N59" i="21" s="1"/>
  <c r="AD27" i="17" l="1"/>
  <c r="AD28" i="17" s="1"/>
  <c r="H18" i="25"/>
  <c r="H19" i="25" s="1"/>
  <c r="AD29" i="17"/>
  <c r="AD52" i="17" s="1"/>
  <c r="U77" i="21"/>
  <c r="AA25" i="21"/>
  <c r="AD25" i="21"/>
  <c r="AD26" i="21"/>
  <c r="AA26" i="21"/>
  <c r="AA24" i="21"/>
  <c r="AD24" i="21"/>
  <c r="AA23" i="21"/>
  <c r="AD23" i="21"/>
  <c r="Q74" i="21"/>
  <c r="Q77" i="21"/>
  <c r="O77" i="21"/>
  <c r="O74" i="21"/>
  <c r="U22" i="31"/>
  <c r="U62" i="31"/>
  <c r="T22" i="31"/>
  <c r="T62" i="31"/>
  <c r="Z22" i="31"/>
  <c r="Z50" i="31" s="1"/>
  <c r="Z62" i="31"/>
  <c r="K53" i="17"/>
  <c r="J53" i="17"/>
  <c r="P52" i="17"/>
  <c r="G39" i="17"/>
  <c r="G40" i="17" s="1"/>
  <c r="K18" i="25"/>
  <c r="K19" i="25" s="1"/>
  <c r="M39" i="17"/>
  <c r="M40" i="17" s="1"/>
  <c r="X39" i="17"/>
  <c r="X40" i="17" s="1"/>
  <c r="U39" i="17"/>
  <c r="U40" i="17" s="1"/>
  <c r="T39" i="17"/>
  <c r="T40" i="17" s="1"/>
  <c r="I28" i="17"/>
  <c r="I66" i="17" s="1"/>
  <c r="O39" i="17"/>
  <c r="O40" i="17" s="1"/>
  <c r="Q28" i="17"/>
  <c r="Q29" i="17" s="1"/>
  <c r="AA23" i="31" s="1" a="1"/>
  <c r="AA23" i="31" s="1"/>
  <c r="Y39" i="17"/>
  <c r="Y40" i="17" s="1"/>
  <c r="S39" i="17"/>
  <c r="S40" i="17" s="1"/>
  <c r="N39" i="17"/>
  <c r="N40" i="17" s="1"/>
  <c r="V39" i="17"/>
  <c r="V40" i="17" s="1"/>
  <c r="L39" i="17"/>
  <c r="L40" i="17" s="1"/>
  <c r="J28" i="17"/>
  <c r="J66" i="17" s="1"/>
  <c r="R39" i="17"/>
  <c r="R40" i="17" s="1"/>
  <c r="P28" i="17"/>
  <c r="P66" i="17" s="1"/>
  <c r="K28" i="17"/>
  <c r="K66" i="17" s="1"/>
  <c r="W28" i="17"/>
  <c r="W66" i="17" s="1"/>
  <c r="G27" i="26"/>
  <c r="K27" i="26"/>
  <c r="O27" i="26"/>
  <c r="S27" i="26"/>
  <c r="W27" i="26"/>
  <c r="N27" i="26"/>
  <c r="V27" i="26"/>
  <c r="I27" i="26"/>
  <c r="Q27" i="26"/>
  <c r="Y27" i="26"/>
  <c r="H27" i="26"/>
  <c r="H39" i="26" s="1"/>
  <c r="H40" i="26" s="1"/>
  <c r="L27" i="26"/>
  <c r="P27" i="26"/>
  <c r="T27" i="26"/>
  <c r="X27" i="26"/>
  <c r="J27" i="26"/>
  <c r="R27" i="26"/>
  <c r="M27" i="26"/>
  <c r="U27" i="26"/>
  <c r="L60" i="21"/>
  <c r="N60" i="21"/>
  <c r="M60" i="21"/>
  <c r="K60" i="21"/>
  <c r="C24" i="16"/>
  <c r="K21" i="25"/>
  <c r="E19" i="25"/>
  <c r="AD39" i="17"/>
  <c r="AD40" i="17" s="1"/>
  <c r="AB27" i="17"/>
  <c r="G18" i="25"/>
  <c r="G19" i="25" s="1"/>
  <c r="AC28" i="17"/>
  <c r="AC39" i="17"/>
  <c r="AC40" i="17" s="1"/>
  <c r="G27" i="21"/>
  <c r="G28" i="21" s="1"/>
  <c r="G66" i="21" s="1"/>
  <c r="Q27" i="21"/>
  <c r="Q78" i="21" s="1"/>
  <c r="W39" i="26"/>
  <c r="W40" i="26" s="1"/>
  <c r="S39" i="26"/>
  <c r="S40" i="26" s="1"/>
  <c r="O39" i="26"/>
  <c r="O40" i="26" s="1"/>
  <c r="K39" i="26"/>
  <c r="K40" i="26" s="1"/>
  <c r="X39" i="26"/>
  <c r="X40" i="26" s="1"/>
  <c r="T39" i="26"/>
  <c r="T40" i="26" s="1"/>
  <c r="L39" i="26"/>
  <c r="L40" i="26" s="1"/>
  <c r="Y39" i="26"/>
  <c r="Y40" i="26" s="1"/>
  <c r="U39" i="26"/>
  <c r="U40" i="26" s="1"/>
  <c r="Q39" i="26"/>
  <c r="Q40" i="26" s="1"/>
  <c r="M39" i="26"/>
  <c r="M40" i="26" s="1"/>
  <c r="I39" i="26"/>
  <c r="I40" i="26" s="1"/>
  <c r="V39" i="26"/>
  <c r="V40" i="26" s="1"/>
  <c r="N39" i="26"/>
  <c r="N40" i="26" s="1"/>
  <c r="J39" i="26"/>
  <c r="J40" i="26" s="1"/>
  <c r="D28" i="26"/>
  <c r="K22" i="31" s="1"/>
  <c r="S27" i="21"/>
  <c r="F27" i="21"/>
  <c r="F39" i="21" s="1"/>
  <c r="F40" i="21" s="1"/>
  <c r="L27" i="21"/>
  <c r="L28" i="21" s="1"/>
  <c r="L66" i="21" s="1"/>
  <c r="H27" i="21"/>
  <c r="R27" i="21"/>
  <c r="R39" i="21" s="1"/>
  <c r="R40" i="21" s="1"/>
  <c r="P27" i="21"/>
  <c r="P28" i="21" s="1"/>
  <c r="P66" i="21" s="1"/>
  <c r="W27" i="21"/>
  <c r="D28" i="21"/>
  <c r="L22" i="31" s="1"/>
  <c r="O27" i="21"/>
  <c r="O28" i="21" s="1"/>
  <c r="O66" i="21" s="1"/>
  <c r="O67" i="21" s="1"/>
  <c r="T27" i="21"/>
  <c r="J27" i="21"/>
  <c r="N27" i="21"/>
  <c r="N28" i="21" s="1"/>
  <c r="N66" i="21" s="1"/>
  <c r="I27" i="21"/>
  <c r="V27" i="21"/>
  <c r="V28" i="21" s="1"/>
  <c r="V66" i="21" s="1"/>
  <c r="V67" i="21" s="1"/>
  <c r="Y27" i="21"/>
  <c r="Y78" i="21" s="1"/>
  <c r="Y79" i="21" s="1"/>
  <c r="K27" i="21"/>
  <c r="K28" i="21" s="1"/>
  <c r="K66" i="21" s="1"/>
  <c r="U27" i="21"/>
  <c r="U28" i="21" s="1"/>
  <c r="U66" i="21" s="1"/>
  <c r="U67" i="21" s="1"/>
  <c r="X27" i="21"/>
  <c r="X78" i="21" s="1"/>
  <c r="X79" i="21" s="1"/>
  <c r="L65" i="21"/>
  <c r="L68" i="21" s="1"/>
  <c r="L73" i="21"/>
  <c r="N65" i="21"/>
  <c r="N73" i="21"/>
  <c r="M65" i="21"/>
  <c r="M68" i="21" s="1"/>
  <c r="M73" i="21"/>
  <c r="M28" i="21"/>
  <c r="M66" i="21" s="1"/>
  <c r="K65" i="21"/>
  <c r="K68" i="21" s="1"/>
  <c r="K73" i="21"/>
  <c r="I29" i="17"/>
  <c r="S23" i="31" s="1" a="1"/>
  <c r="S23" i="31" s="1"/>
  <c r="M29" i="17"/>
  <c r="W23" i="31" s="1" a="1"/>
  <c r="W23" i="31" s="1"/>
  <c r="R29" i="17"/>
  <c r="AB23" i="31" s="1" a="1"/>
  <c r="AB23" i="31" s="1"/>
  <c r="X29" i="17"/>
  <c r="P53" i="17"/>
  <c r="U29" i="17"/>
  <c r="K52" i="17"/>
  <c r="F27" i="17"/>
  <c r="AF29" i="16"/>
  <c r="T29" i="17"/>
  <c r="N29" i="17"/>
  <c r="X23" i="31" s="1" a="1"/>
  <c r="X23" i="31" s="1"/>
  <c r="J52" i="17"/>
  <c r="H29" i="17"/>
  <c r="R23" i="31" s="1" a="1"/>
  <c r="R23" i="31" s="1"/>
  <c r="Y29" i="17"/>
  <c r="W29" i="17"/>
  <c r="AG23" i="31" s="1" a="1"/>
  <c r="AG23" i="31" s="1"/>
  <c r="Q79" i="21" l="1"/>
  <c r="Z63" i="31"/>
  <c r="Z64" i="31"/>
  <c r="T63" i="31"/>
  <c r="T64" i="31"/>
  <c r="U63" i="31"/>
  <c r="U64" i="31"/>
  <c r="T50" i="31"/>
  <c r="U50" i="31"/>
  <c r="R22" i="31"/>
  <c r="R62" i="31"/>
  <c r="AB22" i="31"/>
  <c r="AB50" i="31" s="1"/>
  <c r="AB62" i="31"/>
  <c r="W22" i="31"/>
  <c r="W62" i="31"/>
  <c r="X22" i="31"/>
  <c r="X50" i="31" s="1"/>
  <c r="X62" i="31"/>
  <c r="S22" i="31"/>
  <c r="S62" i="31"/>
  <c r="AA22" i="31"/>
  <c r="AA50" i="31" s="1"/>
  <c r="AA62" i="31"/>
  <c r="AG22" i="31"/>
  <c r="AG50" i="31" s="1"/>
  <c r="AG62" i="31"/>
  <c r="P54" i="17"/>
  <c r="P57" i="17" s="1"/>
  <c r="J54" i="17"/>
  <c r="J73" i="17" s="1"/>
  <c r="K54" i="17"/>
  <c r="K65" i="17" s="1"/>
  <c r="Y52" i="17"/>
  <c r="AI23" i="31" a="1"/>
  <c r="AI23" i="31" s="1"/>
  <c r="X52" i="17"/>
  <c r="AH23" i="31" a="1"/>
  <c r="AH23" i="31" s="1"/>
  <c r="U53" i="17"/>
  <c r="AE23" i="31" a="1"/>
  <c r="AE23" i="31" s="1"/>
  <c r="T52" i="17"/>
  <c r="AD23" i="31" a="1"/>
  <c r="AD23" i="31" s="1"/>
  <c r="M53" i="17"/>
  <c r="R53" i="17"/>
  <c r="Q53" i="17"/>
  <c r="N53" i="17"/>
  <c r="I53" i="17"/>
  <c r="G28" i="17"/>
  <c r="G66" i="17" s="1"/>
  <c r="V28" i="17"/>
  <c r="V29" i="17" s="1"/>
  <c r="T28" i="17"/>
  <c r="T66" i="17" s="1"/>
  <c r="Y28" i="17"/>
  <c r="Y66" i="17" s="1"/>
  <c r="X28" i="17"/>
  <c r="X66" i="17" s="1"/>
  <c r="N28" i="17"/>
  <c r="N66" i="17" s="1"/>
  <c r="R28" i="17"/>
  <c r="R66" i="17" s="1"/>
  <c r="O28" i="17"/>
  <c r="O29" i="17" s="1"/>
  <c r="Y23" i="31" s="1" a="1"/>
  <c r="Y23" i="31" s="1"/>
  <c r="S28" i="17"/>
  <c r="S29" i="17" s="1"/>
  <c r="AC23" i="31" s="1" a="1"/>
  <c r="AC23" i="31" s="1"/>
  <c r="M28" i="17"/>
  <c r="M66" i="17" s="1"/>
  <c r="L28" i="17"/>
  <c r="L29" i="17" s="1"/>
  <c r="V23" i="31" s="1" a="1"/>
  <c r="V23" i="31" s="1"/>
  <c r="Q52" i="17"/>
  <c r="H39" i="17"/>
  <c r="H40" i="17" s="1"/>
  <c r="H28" i="17"/>
  <c r="H66" i="17" s="1"/>
  <c r="U28" i="17"/>
  <c r="U66" i="17" s="1"/>
  <c r="Q66" i="17"/>
  <c r="T28" i="21"/>
  <c r="T39" i="21"/>
  <c r="T40" i="21" s="1"/>
  <c r="H28" i="21"/>
  <c r="H39" i="21"/>
  <c r="H40" i="21" s="1"/>
  <c r="W28" i="21"/>
  <c r="W39" i="21"/>
  <c r="W40" i="21" s="1"/>
  <c r="S39" i="21"/>
  <c r="S40" i="21" s="1"/>
  <c r="J28" i="21"/>
  <c r="J39" i="21"/>
  <c r="J40" i="21" s="1"/>
  <c r="I28" i="21"/>
  <c r="I39" i="21"/>
  <c r="I40" i="21" s="1"/>
  <c r="G39" i="21"/>
  <c r="G40" i="21" s="1"/>
  <c r="F39" i="17"/>
  <c r="F40" i="17" s="1"/>
  <c r="AG27" i="17"/>
  <c r="Q60" i="17"/>
  <c r="L18" i="25"/>
  <c r="L19" i="25" s="1"/>
  <c r="AB39" i="17"/>
  <c r="AB40" i="17" s="1"/>
  <c r="AB28" i="17"/>
  <c r="H21" i="25" s="1"/>
  <c r="R28" i="21"/>
  <c r="R29" i="21" s="1"/>
  <c r="O78" i="21"/>
  <c r="O79" i="21" s="1"/>
  <c r="U78" i="21"/>
  <c r="U79" i="21" s="1"/>
  <c r="N78" i="21"/>
  <c r="S28" i="21"/>
  <c r="V78" i="21"/>
  <c r="V79" i="21" s="1"/>
  <c r="X28" i="21"/>
  <c r="X66" i="21" s="1"/>
  <c r="X67" i="21" s="1"/>
  <c r="P39" i="21"/>
  <c r="P40" i="21" s="1"/>
  <c r="F28" i="21"/>
  <c r="AC29" i="17"/>
  <c r="Q28" i="21"/>
  <c r="Q66" i="21" s="1"/>
  <c r="Q67" i="21" s="1"/>
  <c r="Y28" i="21"/>
  <c r="Y66" i="21" s="1"/>
  <c r="Y67" i="21" s="1"/>
  <c r="Z27" i="21"/>
  <c r="L78" i="21"/>
  <c r="R39" i="26"/>
  <c r="R40" i="26" s="1"/>
  <c r="G39" i="26"/>
  <c r="G40" i="26" s="1"/>
  <c r="Z27" i="26"/>
  <c r="AD27" i="26" s="1"/>
  <c r="F39" i="26"/>
  <c r="P39" i="26"/>
  <c r="P40" i="26" s="1"/>
  <c r="N67" i="21"/>
  <c r="N68" i="21"/>
  <c r="P29" i="21"/>
  <c r="M67" i="21"/>
  <c r="L67" i="21"/>
  <c r="K67" i="21"/>
  <c r="M77" i="21"/>
  <c r="M74" i="21"/>
  <c r="L77" i="21"/>
  <c r="L74" i="21"/>
  <c r="M78" i="21"/>
  <c r="N77" i="21"/>
  <c r="N74" i="21"/>
  <c r="G29" i="21"/>
  <c r="K77" i="21"/>
  <c r="K74" i="21"/>
  <c r="K78" i="21"/>
  <c r="M52" i="17"/>
  <c r="I52" i="17"/>
  <c r="R52" i="17"/>
  <c r="X53" i="17"/>
  <c r="T53" i="17"/>
  <c r="U52" i="17"/>
  <c r="N52" i="17"/>
  <c r="F28" i="17"/>
  <c r="Y53" i="17"/>
  <c r="AE27" i="17"/>
  <c r="AE28" i="17" s="1"/>
  <c r="H53" i="17"/>
  <c r="H52" i="17"/>
  <c r="W53" i="17"/>
  <c r="W52" i="17"/>
  <c r="E21" i="25" l="1"/>
  <c r="E22" i="25" s="1"/>
  <c r="J22" i="31"/>
  <c r="J50" i="31" s="1"/>
  <c r="J52" i="31" s="1"/>
  <c r="F22" i="25"/>
  <c r="H22" i="25"/>
  <c r="P52" i="21"/>
  <c r="BN23" i="31" a="1"/>
  <c r="BN23" i="31" s="1"/>
  <c r="G52" i="21"/>
  <c r="BE23" i="31" a="1"/>
  <c r="BE23" i="31" s="1"/>
  <c r="R52" i="21"/>
  <c r="BP23" i="31" a="1"/>
  <c r="BP23" i="31" s="1"/>
  <c r="F66" i="21"/>
  <c r="F29" i="21"/>
  <c r="BD23" i="31" s="1" a="1"/>
  <c r="BD23" i="31" s="1"/>
  <c r="AG63" i="31"/>
  <c r="AG64" i="31"/>
  <c r="W63" i="31"/>
  <c r="W64" i="31"/>
  <c r="AA64" i="31"/>
  <c r="AA63" i="31"/>
  <c r="AB63" i="31"/>
  <c r="AB64" i="31"/>
  <c r="X63" i="31"/>
  <c r="X64" i="31"/>
  <c r="S63" i="31"/>
  <c r="S64" i="31"/>
  <c r="R63" i="31"/>
  <c r="R64" i="31"/>
  <c r="P73" i="17"/>
  <c r="P78" i="17" s="1"/>
  <c r="W50" i="31"/>
  <c r="S50" i="31"/>
  <c r="R50" i="31"/>
  <c r="X54" i="17"/>
  <c r="X73" i="17" s="1"/>
  <c r="AI22" i="31"/>
  <c r="AI50" i="31" s="1"/>
  <c r="AI62" i="31"/>
  <c r="V22" i="31"/>
  <c r="V62" i="31"/>
  <c r="AD22" i="31"/>
  <c r="AD50" i="31" s="1"/>
  <c r="AD62" i="31"/>
  <c r="AC22" i="31"/>
  <c r="AC50" i="31" s="1"/>
  <c r="AC62" i="31"/>
  <c r="Y22" i="31"/>
  <c r="Y50" i="31" s="1"/>
  <c r="Y62" i="31"/>
  <c r="AE22" i="31"/>
  <c r="AE50" i="31" s="1"/>
  <c r="AE62" i="31"/>
  <c r="AH22" i="31"/>
  <c r="AH50" i="31" s="1"/>
  <c r="AH62" i="31"/>
  <c r="P65" i="17"/>
  <c r="P67" i="17" s="1"/>
  <c r="P68" i="17" s="1"/>
  <c r="K73" i="17"/>
  <c r="K77" i="17" s="1"/>
  <c r="K57" i="17"/>
  <c r="Q54" i="17"/>
  <c r="Q57" i="17" s="1"/>
  <c r="U54" i="17"/>
  <c r="U65" i="17" s="1"/>
  <c r="U67" i="17" s="1"/>
  <c r="U68" i="17" s="1"/>
  <c r="J65" i="17"/>
  <c r="J67" i="17" s="1"/>
  <c r="J68" i="17" s="1"/>
  <c r="T54" i="17"/>
  <c r="T73" i="17" s="1"/>
  <c r="J57" i="17"/>
  <c r="I54" i="17"/>
  <c r="I73" i="17" s="1"/>
  <c r="Y54" i="17"/>
  <c r="Y57" i="17" s="1"/>
  <c r="V53" i="17"/>
  <c r="AF23" i="31" a="1"/>
  <c r="AF23" i="31" s="1"/>
  <c r="R54" i="17"/>
  <c r="R73" i="17" s="1"/>
  <c r="M54" i="17"/>
  <c r="M73" i="17" s="1"/>
  <c r="N54" i="17"/>
  <c r="N73" i="17" s="1"/>
  <c r="L53" i="17"/>
  <c r="S53" i="17"/>
  <c r="O53" i="17"/>
  <c r="G29" i="17"/>
  <c r="Q23" i="31" s="1" a="1"/>
  <c r="Q23" i="31" s="1"/>
  <c r="P59" i="17"/>
  <c r="J77" i="17"/>
  <c r="V52" i="17"/>
  <c r="V66" i="17"/>
  <c r="S52" i="17"/>
  <c r="O66" i="17"/>
  <c r="L52" i="17"/>
  <c r="O52" i="17"/>
  <c r="S66" i="17"/>
  <c r="L66" i="17"/>
  <c r="O60" i="17"/>
  <c r="L60" i="17"/>
  <c r="K60" i="17"/>
  <c r="J60" i="17"/>
  <c r="T66" i="21"/>
  <c r="T29" i="21"/>
  <c r="BR23" i="31" s="1" a="1"/>
  <c r="BR23" i="31" s="1"/>
  <c r="H66" i="21"/>
  <c r="H29" i="21"/>
  <c r="BF23" i="31" s="1" a="1"/>
  <c r="BF23" i="31" s="1"/>
  <c r="W66" i="21"/>
  <c r="W29" i="21"/>
  <c r="BU23" i="31" s="1" a="1"/>
  <c r="BU23" i="31" s="1"/>
  <c r="S66" i="21"/>
  <c r="S29" i="21"/>
  <c r="BQ23" i="31" s="1" a="1"/>
  <c r="BQ23" i="31" s="1"/>
  <c r="J66" i="21"/>
  <c r="J29" i="21"/>
  <c r="BH23" i="31" s="1" a="1"/>
  <c r="BH23" i="31" s="1"/>
  <c r="I66" i="21"/>
  <c r="I29" i="21"/>
  <c r="BG23" i="31" s="1" a="1"/>
  <c r="BG23" i="31" s="1"/>
  <c r="AA27" i="21"/>
  <c r="AD27" i="21"/>
  <c r="AD28" i="21" s="1"/>
  <c r="AI27" i="17"/>
  <c r="AI28" i="17" s="1"/>
  <c r="AG28" i="17"/>
  <c r="G22" i="31" s="1"/>
  <c r="S60" i="17"/>
  <c r="P60" i="17"/>
  <c r="J78" i="17"/>
  <c r="J74" i="17"/>
  <c r="F66" i="17"/>
  <c r="AB29" i="17"/>
  <c r="AB66" i="17"/>
  <c r="K29" i="26"/>
  <c r="U29" i="26"/>
  <c r="O29" i="26"/>
  <c r="Y29" i="26"/>
  <c r="J29" i="26"/>
  <c r="X29" i="26"/>
  <c r="M29" i="26"/>
  <c r="T29" i="26"/>
  <c r="I29" i="26"/>
  <c r="W29" i="26"/>
  <c r="S29" i="26"/>
  <c r="H29" i="26"/>
  <c r="N29" i="26"/>
  <c r="L29" i="26"/>
  <c r="V29" i="26"/>
  <c r="Q29" i="26"/>
  <c r="P53" i="21"/>
  <c r="N79" i="21"/>
  <c r="R53" i="21"/>
  <c r="R66" i="21"/>
  <c r="L79" i="21"/>
  <c r="Z28" i="21"/>
  <c r="AC52" i="17"/>
  <c r="G29" i="26"/>
  <c r="P29" i="26"/>
  <c r="R29" i="26"/>
  <c r="AA27" i="26"/>
  <c r="M79" i="21"/>
  <c r="G53" i="21"/>
  <c r="K79" i="21"/>
  <c r="F29" i="17"/>
  <c r="P23" i="31" s="1" a="1"/>
  <c r="P23" i="31" s="1"/>
  <c r="AB65" i="17"/>
  <c r="H54" i="17"/>
  <c r="H57" i="17" s="1"/>
  <c r="W54" i="17"/>
  <c r="W57" i="17" s="1"/>
  <c r="K67" i="17"/>
  <c r="K68" i="17" s="1"/>
  <c r="J51" i="31" l="1"/>
  <c r="G54" i="21"/>
  <c r="G57" i="21" s="1"/>
  <c r="G59" i="21" s="1"/>
  <c r="R54" i="21"/>
  <c r="R57" i="21" s="1"/>
  <c r="R59" i="21" s="1"/>
  <c r="P54" i="21"/>
  <c r="P57" i="21" s="1"/>
  <c r="P59" i="21" s="1"/>
  <c r="F53" i="21"/>
  <c r="N22" i="31"/>
  <c r="AC63" i="31"/>
  <c r="AC64" i="31"/>
  <c r="AH63" i="31"/>
  <c r="AH64" i="31"/>
  <c r="AD63" i="31"/>
  <c r="AD64" i="31"/>
  <c r="AE63" i="31"/>
  <c r="AE64" i="31"/>
  <c r="V63" i="31"/>
  <c r="V64" i="31"/>
  <c r="Y64" i="31"/>
  <c r="Y63" i="31"/>
  <c r="AI64" i="31"/>
  <c r="AI63" i="31"/>
  <c r="P77" i="17"/>
  <c r="P79" i="17" s="1"/>
  <c r="P74" i="17"/>
  <c r="V50" i="31"/>
  <c r="AV23" i="31" a="1"/>
  <c r="AV23" i="31" s="1"/>
  <c r="AV22" i="31" s="1"/>
  <c r="AV50" i="31" s="1"/>
  <c r="AT23" i="31" a="1"/>
  <c r="AT23" i="31" s="1"/>
  <c r="AT62" i="31" s="1"/>
  <c r="AO23" i="31" a="1"/>
  <c r="AO23" i="31" s="1"/>
  <c r="AO22" i="31" s="1"/>
  <c r="AO50" i="31" s="1"/>
  <c r="AK23" i="31" a="1"/>
  <c r="AK23" i="31" s="1"/>
  <c r="AK22" i="31" s="1"/>
  <c r="AK50" i="31" s="1"/>
  <c r="AU23" i="31" a="1"/>
  <c r="AU23" i="31" s="1"/>
  <c r="AU22" i="31" s="1"/>
  <c r="AU50" i="31" s="1"/>
  <c r="AX23" i="31" a="1"/>
  <c r="AX23" i="31" s="1"/>
  <c r="AX22" i="31" s="1"/>
  <c r="AX50" i="31" s="1"/>
  <c r="BA23" i="31" a="1"/>
  <c r="BA23" i="31" s="1"/>
  <c r="BA22" i="31" s="1"/>
  <c r="BA50" i="31" s="1"/>
  <c r="AQ23" i="31" a="1"/>
  <c r="AQ23" i="31" s="1"/>
  <c r="AQ22" i="31" s="1"/>
  <c r="AQ50" i="31" s="1"/>
  <c r="AZ23" i="31" a="1"/>
  <c r="AZ23" i="31" s="1"/>
  <c r="AZ22" i="31" s="1"/>
  <c r="AZ50" i="31" s="1"/>
  <c r="AP23" i="31" a="1"/>
  <c r="AP23" i="31" s="1"/>
  <c r="AP22" i="31" s="1"/>
  <c r="AP50" i="31" s="1"/>
  <c r="BB23" i="31" a="1"/>
  <c r="BB23" i="31" s="1"/>
  <c r="BB22" i="31" s="1"/>
  <c r="BB50" i="31" s="1"/>
  <c r="AM23" i="31" a="1"/>
  <c r="AM23" i="31" s="1"/>
  <c r="AM22" i="31" s="1"/>
  <c r="AM50" i="31" s="1"/>
  <c r="X65" i="17"/>
  <c r="X67" i="17" s="1"/>
  <c r="X68" i="17" s="1"/>
  <c r="AN23" i="31" a="1"/>
  <c r="AN23" i="31" s="1"/>
  <c r="AN62" i="31" s="1"/>
  <c r="AL23" i="31" a="1"/>
  <c r="AL23" i="31" s="1"/>
  <c r="AL22" i="31" s="1"/>
  <c r="AL50" i="31" s="1"/>
  <c r="BC23" i="31" a="1"/>
  <c r="BC23" i="31" s="1"/>
  <c r="BC62" i="31" s="1"/>
  <c r="X57" i="17"/>
  <c r="AY23" i="31" a="1"/>
  <c r="AY23" i="31" s="1"/>
  <c r="AY22" i="31" s="1"/>
  <c r="AY50" i="31" s="1"/>
  <c r="AR23" i="31" a="1"/>
  <c r="AR23" i="31" s="1"/>
  <c r="AR22" i="31" s="1"/>
  <c r="AR50" i="31" s="1"/>
  <c r="AW23" i="31" a="1"/>
  <c r="AW23" i="31" s="1"/>
  <c r="AW62" i="31" s="1"/>
  <c r="AS23" i="31" a="1"/>
  <c r="AS23" i="31" s="1"/>
  <c r="AS22" i="31" s="1"/>
  <c r="AS50" i="31" s="1"/>
  <c r="K59" i="17"/>
  <c r="AF22" i="31"/>
  <c r="AF50" i="31" s="1"/>
  <c r="AF62" i="31"/>
  <c r="Q22" i="31"/>
  <c r="Q50" i="31" s="1"/>
  <c r="Q62" i="31"/>
  <c r="K78" i="17"/>
  <c r="K79" i="17" s="1"/>
  <c r="K74" i="17"/>
  <c r="I65" i="17"/>
  <c r="I67" i="17" s="1"/>
  <c r="I68" i="17" s="1"/>
  <c r="U57" i="17"/>
  <c r="U73" i="17"/>
  <c r="U77" i="17" s="1"/>
  <c r="Q59" i="17"/>
  <c r="Q65" i="17"/>
  <c r="Q67" i="17" s="1"/>
  <c r="Q73" i="17"/>
  <c r="Q74" i="17" s="1"/>
  <c r="Y65" i="17"/>
  <c r="Y67" i="17" s="1"/>
  <c r="Y68" i="17" s="1"/>
  <c r="Y73" i="17"/>
  <c r="Y74" i="17" s="1"/>
  <c r="R65" i="17"/>
  <c r="R67" i="17" s="1"/>
  <c r="P62" i="31"/>
  <c r="J59" i="17"/>
  <c r="T65" i="17"/>
  <c r="T67" i="17" s="1"/>
  <c r="T68" i="17" s="1"/>
  <c r="T57" i="17"/>
  <c r="L54" i="17"/>
  <c r="L57" i="17" s="1"/>
  <c r="N65" i="17"/>
  <c r="N67" i="17" s="1"/>
  <c r="R57" i="17"/>
  <c r="M57" i="17"/>
  <c r="N57" i="17"/>
  <c r="M65" i="17"/>
  <c r="M67" i="17" s="1"/>
  <c r="M68" i="17" s="1"/>
  <c r="I57" i="17"/>
  <c r="V54" i="17"/>
  <c r="V73" i="17" s="1"/>
  <c r="V77" i="17" s="1"/>
  <c r="S54" i="17"/>
  <c r="S57" i="17" s="1"/>
  <c r="O54" i="17"/>
  <c r="O57" i="17" s="1"/>
  <c r="G52" i="17"/>
  <c r="G53" i="17"/>
  <c r="W59" i="17"/>
  <c r="Y59" i="17"/>
  <c r="J79" i="17"/>
  <c r="T77" i="17"/>
  <c r="R74" i="17"/>
  <c r="I78" i="17"/>
  <c r="M77" i="17"/>
  <c r="X77" i="17"/>
  <c r="N78" i="17"/>
  <c r="K22" i="25"/>
  <c r="AG66" i="17"/>
  <c r="AI66" i="17" s="1"/>
  <c r="H59" i="17"/>
  <c r="H60" i="17" s="1"/>
  <c r="V60" i="17"/>
  <c r="M60" i="17"/>
  <c r="N60" i="17"/>
  <c r="I60" i="17"/>
  <c r="F52" i="21"/>
  <c r="T53" i="21"/>
  <c r="T52" i="21"/>
  <c r="H53" i="21"/>
  <c r="H52" i="21"/>
  <c r="W52" i="21"/>
  <c r="W53" i="21"/>
  <c r="S53" i="21"/>
  <c r="S52" i="21"/>
  <c r="J53" i="21"/>
  <c r="J52" i="21"/>
  <c r="Z66" i="21"/>
  <c r="AD66" i="21" s="1"/>
  <c r="I52" i="21"/>
  <c r="I53" i="21"/>
  <c r="G60" i="21"/>
  <c r="P60" i="21"/>
  <c r="R60" i="21"/>
  <c r="R60" i="17"/>
  <c r="U60" i="17"/>
  <c r="W60" i="17"/>
  <c r="T60" i="17"/>
  <c r="X60" i="17"/>
  <c r="Y60" i="17"/>
  <c r="F52" i="17"/>
  <c r="R78" i="17"/>
  <c r="M78" i="17"/>
  <c r="N77" i="17"/>
  <c r="N74" i="17"/>
  <c r="X78" i="17"/>
  <c r="X74" i="17"/>
  <c r="T78" i="17"/>
  <c r="T74" i="17"/>
  <c r="M74" i="17"/>
  <c r="R77" i="17"/>
  <c r="I77" i="17"/>
  <c r="I74" i="17"/>
  <c r="AE66" i="17"/>
  <c r="G22" i="25"/>
  <c r="J21" i="25"/>
  <c r="J22" i="25" s="1"/>
  <c r="AA28" i="21"/>
  <c r="V53" i="26"/>
  <c r="V52" i="26"/>
  <c r="S52" i="26"/>
  <c r="S53" i="26"/>
  <c r="O53" i="26"/>
  <c r="O52" i="26"/>
  <c r="N53" i="26"/>
  <c r="N52" i="26"/>
  <c r="I52" i="26"/>
  <c r="I53" i="26"/>
  <c r="M52" i="26"/>
  <c r="M53" i="26"/>
  <c r="J52" i="26"/>
  <c r="J53" i="26"/>
  <c r="K53" i="26"/>
  <c r="K52" i="26"/>
  <c r="Q52" i="26"/>
  <c r="Q53" i="26"/>
  <c r="L52" i="26"/>
  <c r="L53" i="26"/>
  <c r="H53" i="26"/>
  <c r="H52" i="26"/>
  <c r="W52" i="26"/>
  <c r="W53" i="26"/>
  <c r="T53" i="26"/>
  <c r="T52" i="26"/>
  <c r="X52" i="26"/>
  <c r="X53" i="26"/>
  <c r="Y53" i="26"/>
  <c r="Y52" i="26"/>
  <c r="U52" i="26"/>
  <c r="U53" i="26"/>
  <c r="AD68" i="17"/>
  <c r="G52" i="26"/>
  <c r="G53" i="26"/>
  <c r="R53" i="26"/>
  <c r="R52" i="26"/>
  <c r="P52" i="26"/>
  <c r="P53" i="26"/>
  <c r="AB73" i="17"/>
  <c r="F53" i="17"/>
  <c r="H73" i="17"/>
  <c r="H65" i="17"/>
  <c r="H67" i="17" s="1"/>
  <c r="H68" i="17" s="1"/>
  <c r="AB67" i="17"/>
  <c r="AB68" i="17" s="1"/>
  <c r="W73" i="17"/>
  <c r="W65" i="17"/>
  <c r="G73" i="21" l="1"/>
  <c r="G78" i="21" s="1"/>
  <c r="G65" i="21"/>
  <c r="G67" i="21" s="1"/>
  <c r="G68" i="21" s="1"/>
  <c r="R65" i="21"/>
  <c r="R67" i="21" s="1"/>
  <c r="R68" i="21" s="1"/>
  <c r="R73" i="21"/>
  <c r="R78" i="21" s="1"/>
  <c r="P73" i="21"/>
  <c r="P77" i="21" s="1"/>
  <c r="P65" i="21"/>
  <c r="P67" i="21" s="1"/>
  <c r="P68" i="21" s="1"/>
  <c r="F54" i="21"/>
  <c r="F65" i="21" s="1"/>
  <c r="F67" i="21" s="1"/>
  <c r="F68" i="21" s="1"/>
  <c r="AW64" i="31"/>
  <c r="AW63" i="31"/>
  <c r="AF63" i="31"/>
  <c r="AF64" i="31"/>
  <c r="AT63" i="31"/>
  <c r="AT64" i="31"/>
  <c r="AN64" i="31"/>
  <c r="AN63" i="31"/>
  <c r="BC63" i="31"/>
  <c r="BC64" i="31"/>
  <c r="AN22" i="31"/>
  <c r="AN50" i="31" s="1"/>
  <c r="AT22" i="31"/>
  <c r="AT50" i="31" s="1"/>
  <c r="AP62" i="31"/>
  <c r="AX62" i="31"/>
  <c r="AR62" i="31"/>
  <c r="AV62" i="31"/>
  <c r="AK62" i="31"/>
  <c r="AM62" i="31"/>
  <c r="AW22" i="31"/>
  <c r="AW50" i="31" s="1"/>
  <c r="BC22" i="31"/>
  <c r="BC50" i="31" s="1"/>
  <c r="BA62" i="31"/>
  <c r="X59" i="17"/>
  <c r="AS62" i="31"/>
  <c r="BB62" i="31"/>
  <c r="AQ62" i="31"/>
  <c r="AO62" i="31"/>
  <c r="BE62" i="31"/>
  <c r="BE22" i="31"/>
  <c r="BE50" i="31" s="1"/>
  <c r="BW62" i="31"/>
  <c r="BW22" i="31"/>
  <c r="BW50" i="31" s="1"/>
  <c r="BM62" i="31"/>
  <c r="BM22" i="31"/>
  <c r="BM50" i="31" s="1"/>
  <c r="BG62" i="31"/>
  <c r="BG22" i="31"/>
  <c r="BG50" i="31" s="1"/>
  <c r="BK62" i="31"/>
  <c r="BK22" i="31"/>
  <c r="BK50" i="31" s="1"/>
  <c r="AU62" i="31"/>
  <c r="BQ62" i="31"/>
  <c r="BQ22" i="31"/>
  <c r="BQ50" i="31" s="1"/>
  <c r="BV62" i="31"/>
  <c r="BV22" i="31"/>
  <c r="BV50" i="31" s="1"/>
  <c r="BU62" i="31"/>
  <c r="BU22" i="31"/>
  <c r="BU50" i="31" s="1"/>
  <c r="BI62" i="31"/>
  <c r="BI22" i="31"/>
  <c r="BI50" i="31" s="1"/>
  <c r="AY62" i="31"/>
  <c r="BF62" i="31"/>
  <c r="BF22" i="31"/>
  <c r="BF50" i="31" s="1"/>
  <c r="BR62" i="31"/>
  <c r="BR22" i="31"/>
  <c r="BR50" i="31" s="1"/>
  <c r="BN62" i="31"/>
  <c r="BN22" i="31"/>
  <c r="BN50" i="31" s="1"/>
  <c r="BJ62" i="31"/>
  <c r="BJ22" i="31"/>
  <c r="BJ50" i="31" s="1"/>
  <c r="AL62" i="31"/>
  <c r="AZ62" i="31"/>
  <c r="BH62" i="31"/>
  <c r="BH22" i="31"/>
  <c r="BH50" i="31" s="1"/>
  <c r="BL62" i="31"/>
  <c r="BL22" i="31"/>
  <c r="BL50" i="31" s="1"/>
  <c r="BS62" i="31"/>
  <c r="BS22" i="31"/>
  <c r="BS50" i="31" s="1"/>
  <c r="BT62" i="31"/>
  <c r="BT22" i="31"/>
  <c r="BT50" i="31" s="1"/>
  <c r="BO62" i="31"/>
  <c r="BO22" i="31"/>
  <c r="BO50" i="31" s="1"/>
  <c r="BP62" i="31"/>
  <c r="BP22" i="31"/>
  <c r="BP50" i="31" s="1"/>
  <c r="Q68" i="17"/>
  <c r="P22" i="31"/>
  <c r="Q78" i="17"/>
  <c r="U74" i="17"/>
  <c r="U59" i="17"/>
  <c r="U78" i="17"/>
  <c r="U79" i="17" s="1"/>
  <c r="Q77" i="17"/>
  <c r="Y77" i="17"/>
  <c r="Y78" i="17"/>
  <c r="T59" i="17"/>
  <c r="R68" i="17"/>
  <c r="R59" i="17"/>
  <c r="M59" i="17"/>
  <c r="N68" i="17"/>
  <c r="L65" i="17"/>
  <c r="L67" i="17" s="1"/>
  <c r="L68" i="17" s="1"/>
  <c r="I59" i="17"/>
  <c r="L73" i="17"/>
  <c r="L74" i="17" s="1"/>
  <c r="L59" i="17"/>
  <c r="V65" i="17"/>
  <c r="V67" i="17" s="1"/>
  <c r="V68" i="17" s="1"/>
  <c r="V74" i="17"/>
  <c r="V78" i="17"/>
  <c r="V79" i="17" s="1"/>
  <c r="N59" i="17"/>
  <c r="O59" i="17"/>
  <c r="V57" i="17"/>
  <c r="S73" i="17"/>
  <c r="S77" i="17" s="1"/>
  <c r="S65" i="17"/>
  <c r="S67" i="17" s="1"/>
  <c r="S68" i="17" s="1"/>
  <c r="O73" i="17"/>
  <c r="O74" i="17" s="1"/>
  <c r="S59" i="17"/>
  <c r="O65" i="17"/>
  <c r="O67" i="17" s="1"/>
  <c r="O68" i="17" s="1"/>
  <c r="G54" i="17"/>
  <c r="M79" i="17"/>
  <c r="N79" i="17"/>
  <c r="T79" i="17"/>
  <c r="X79" i="17"/>
  <c r="I79" i="17"/>
  <c r="AB77" i="17"/>
  <c r="T54" i="21"/>
  <c r="H54" i="21"/>
  <c r="H65" i="21" s="1"/>
  <c r="W54" i="21"/>
  <c r="W57" i="21" s="1"/>
  <c r="W59" i="21" s="1"/>
  <c r="S54" i="21"/>
  <c r="S57" i="21" s="1"/>
  <c r="S59" i="21" s="1"/>
  <c r="Z53" i="21"/>
  <c r="Z52" i="21"/>
  <c r="J54" i="21"/>
  <c r="I54" i="21"/>
  <c r="F54" i="17"/>
  <c r="R79" i="17"/>
  <c r="Q54" i="26"/>
  <c r="J54" i="26"/>
  <c r="I54" i="26"/>
  <c r="U54" i="26"/>
  <c r="X54" i="26"/>
  <c r="W54" i="26"/>
  <c r="L54" i="26"/>
  <c r="M54" i="26"/>
  <c r="S54" i="26"/>
  <c r="Y54" i="26"/>
  <c r="T54" i="26"/>
  <c r="H54" i="26"/>
  <c r="O54" i="26"/>
  <c r="V54" i="26"/>
  <c r="K54" i="26"/>
  <c r="N54" i="26"/>
  <c r="AC68" i="17"/>
  <c r="R54" i="26"/>
  <c r="R57" i="26" s="1"/>
  <c r="R59" i="26" s="1"/>
  <c r="P54" i="26"/>
  <c r="P57" i="26" s="1"/>
  <c r="P59" i="26" s="1"/>
  <c r="G54" i="26"/>
  <c r="G57" i="26" s="1"/>
  <c r="AB78" i="17"/>
  <c r="AB74" i="17"/>
  <c r="H77" i="17"/>
  <c r="H78" i="17"/>
  <c r="H74" i="17"/>
  <c r="W78" i="17"/>
  <c r="W77" i="17"/>
  <c r="W74" i="17"/>
  <c r="W67" i="17"/>
  <c r="W68" i="17" s="1"/>
  <c r="R77" i="21" l="1"/>
  <c r="R79" i="21" s="1"/>
  <c r="G74" i="21"/>
  <c r="G77" i="21"/>
  <c r="G79" i="21" s="1"/>
  <c r="R74" i="21"/>
  <c r="P78" i="21"/>
  <c r="P79" i="21" s="1"/>
  <c r="P74" i="21"/>
  <c r="F57" i="21"/>
  <c r="F73" i="21"/>
  <c r="F77" i="21" s="1"/>
  <c r="BI63" i="31"/>
  <c r="BI64" i="31"/>
  <c r="BW63" i="31"/>
  <c r="BW64" i="31"/>
  <c r="BA63" i="31"/>
  <c r="BA64" i="31"/>
  <c r="AP64" i="31"/>
  <c r="AP63" i="31"/>
  <c r="BP63" i="31"/>
  <c r="BP64" i="31"/>
  <c r="BL64" i="31"/>
  <c r="BL63" i="31"/>
  <c r="BN64" i="31"/>
  <c r="BN63" i="31"/>
  <c r="BU63" i="31"/>
  <c r="BU64" i="31"/>
  <c r="BK63" i="31"/>
  <c r="BK64" i="31"/>
  <c r="BE63" i="31"/>
  <c r="BE64" i="31"/>
  <c r="BO63" i="31"/>
  <c r="BO64" i="31"/>
  <c r="BH63" i="31"/>
  <c r="BH64" i="31"/>
  <c r="BR63" i="31"/>
  <c r="BR64" i="31"/>
  <c r="AO63" i="31"/>
  <c r="AO64" i="31"/>
  <c r="AM63" i="31"/>
  <c r="AM64" i="31"/>
  <c r="AZ63" i="31"/>
  <c r="AZ64" i="31"/>
  <c r="BV64" i="31"/>
  <c r="BV63" i="31"/>
  <c r="BG63" i="31"/>
  <c r="BG64" i="31"/>
  <c r="AQ63" i="31"/>
  <c r="AQ64" i="31"/>
  <c r="AK63" i="31"/>
  <c r="AK64" i="31"/>
  <c r="BT64" i="31"/>
  <c r="BT63" i="31"/>
  <c r="AL63" i="31"/>
  <c r="AL64" i="31"/>
  <c r="BF64" i="31"/>
  <c r="BF63" i="31"/>
  <c r="BB63" i="31"/>
  <c r="BB64" i="31"/>
  <c r="AV63" i="31"/>
  <c r="AV64" i="31"/>
  <c r="AY63" i="31"/>
  <c r="AY64" i="31"/>
  <c r="BQ63" i="31"/>
  <c r="BQ64" i="31"/>
  <c r="BM63" i="31"/>
  <c r="BM64" i="31"/>
  <c r="AS63" i="31"/>
  <c r="AS64" i="31"/>
  <c r="AR63" i="31"/>
  <c r="AR64" i="31"/>
  <c r="BS63" i="31"/>
  <c r="BS64" i="31"/>
  <c r="BJ63" i="31"/>
  <c r="BJ64" i="31"/>
  <c r="AU63" i="31"/>
  <c r="AU64" i="31"/>
  <c r="AX64" i="31"/>
  <c r="AX63" i="31"/>
  <c r="P50" i="31"/>
  <c r="BS28" i="31"/>
  <c r="BR28" i="31"/>
  <c r="BV28" i="31"/>
  <c r="BV46" i="31" s="1"/>
  <c r="BW28" i="31"/>
  <c r="BU28" i="31"/>
  <c r="BT28" i="31"/>
  <c r="BL28" i="31"/>
  <c r="BE28" i="31"/>
  <c r="BN28" i="31"/>
  <c r="BK28" i="31"/>
  <c r="BJ28" i="31"/>
  <c r="BI28" i="31"/>
  <c r="BP28" i="31"/>
  <c r="BF28" i="31"/>
  <c r="BO28" i="31"/>
  <c r="BH28" i="31"/>
  <c r="BQ28" i="31"/>
  <c r="BM28" i="31"/>
  <c r="BG28" i="31"/>
  <c r="BD28" i="31"/>
  <c r="BD46" i="31" s="1"/>
  <c r="G59" i="26"/>
  <c r="G60" i="26" s="1"/>
  <c r="Q79" i="17"/>
  <c r="Y79" i="17"/>
  <c r="V59" i="17"/>
  <c r="L77" i="17"/>
  <c r="L78" i="17"/>
  <c r="O77" i="17"/>
  <c r="S74" i="17"/>
  <c r="O78" i="17"/>
  <c r="S78" i="17"/>
  <c r="S79" i="17" s="1"/>
  <c r="G65" i="17"/>
  <c r="G67" i="17" s="1"/>
  <c r="G68" i="17" s="1"/>
  <c r="G57" i="17"/>
  <c r="G73" i="17"/>
  <c r="G77" i="17" s="1"/>
  <c r="F65" i="17"/>
  <c r="AB79" i="17"/>
  <c r="F57" i="17"/>
  <c r="F73" i="17"/>
  <c r="H73" i="21"/>
  <c r="H77" i="21" s="1"/>
  <c r="T57" i="21"/>
  <c r="T59" i="21" s="1"/>
  <c r="T73" i="21"/>
  <c r="T65" i="21"/>
  <c r="H57" i="21"/>
  <c r="H67" i="21"/>
  <c r="H68" i="21" s="1"/>
  <c r="W73" i="21"/>
  <c r="W77" i="21" s="1"/>
  <c r="W65" i="21"/>
  <c r="W67" i="21" s="1"/>
  <c r="W68" i="21" s="1"/>
  <c r="S73" i="21"/>
  <c r="S74" i="21" s="1"/>
  <c r="S65" i="21"/>
  <c r="S67" i="21" s="1"/>
  <c r="S68" i="21" s="1"/>
  <c r="W60" i="21"/>
  <c r="S60" i="21"/>
  <c r="Z54" i="21"/>
  <c r="J57" i="21"/>
  <c r="J59" i="21" s="1"/>
  <c r="J73" i="21"/>
  <c r="J65" i="21"/>
  <c r="I57" i="21"/>
  <c r="I59" i="21" s="1"/>
  <c r="I73" i="21"/>
  <c r="I65" i="21"/>
  <c r="F87" i="28"/>
  <c r="G87" i="28" s="1"/>
  <c r="I87" i="28" s="1"/>
  <c r="F86" i="28"/>
  <c r="O65" i="26"/>
  <c r="O57" i="26"/>
  <c r="O59" i="26" s="1"/>
  <c r="S65" i="26"/>
  <c r="S57" i="26"/>
  <c r="S59" i="26" s="1"/>
  <c r="X73" i="26"/>
  <c r="X74" i="26" s="1"/>
  <c r="X57" i="26"/>
  <c r="X59" i="26" s="1"/>
  <c r="V73" i="26"/>
  <c r="V77" i="26" s="1"/>
  <c r="V57" i="26"/>
  <c r="V59" i="26" s="1"/>
  <c r="Y73" i="26"/>
  <c r="Y77" i="26" s="1"/>
  <c r="Y57" i="26"/>
  <c r="Y59" i="26" s="1"/>
  <c r="W65" i="26"/>
  <c r="W57" i="26"/>
  <c r="W59" i="26" s="1"/>
  <c r="J73" i="26"/>
  <c r="J77" i="26" s="1"/>
  <c r="J57" i="26"/>
  <c r="J59" i="26" s="1"/>
  <c r="K65" i="26"/>
  <c r="K57" i="26"/>
  <c r="K59" i="26" s="1"/>
  <c r="T65" i="26"/>
  <c r="T57" i="26"/>
  <c r="T59" i="26" s="1"/>
  <c r="L65" i="26"/>
  <c r="L57" i="26"/>
  <c r="L59" i="26" s="1"/>
  <c r="I65" i="26"/>
  <c r="I57" i="26"/>
  <c r="I59" i="26" s="1"/>
  <c r="Q73" i="26"/>
  <c r="Q77" i="26" s="1"/>
  <c r="Q57" i="26"/>
  <c r="Q59" i="26" s="1"/>
  <c r="N73" i="26"/>
  <c r="N57" i="26"/>
  <c r="N59" i="26" s="1"/>
  <c r="H65" i="26"/>
  <c r="H57" i="26"/>
  <c r="H59" i="26" s="1"/>
  <c r="H60" i="26" s="1"/>
  <c r="M65" i="26"/>
  <c r="M57" i="26"/>
  <c r="M59" i="26" s="1"/>
  <c r="U65" i="26"/>
  <c r="U57" i="26"/>
  <c r="U59" i="26" s="1"/>
  <c r="H73" i="26"/>
  <c r="H74" i="26" s="1"/>
  <c r="M73" i="26"/>
  <c r="W73" i="26"/>
  <c r="W77" i="26" s="1"/>
  <c r="L73" i="26"/>
  <c r="L77" i="26" s="1"/>
  <c r="J65" i="26"/>
  <c r="V65" i="26"/>
  <c r="K73" i="26"/>
  <c r="K74" i="26" s="1"/>
  <c r="T73" i="26"/>
  <c r="T77" i="26" s="1"/>
  <c r="N65" i="26"/>
  <c r="I73" i="26"/>
  <c r="Q65" i="26"/>
  <c r="S73" i="26"/>
  <c r="S74" i="26" s="1"/>
  <c r="U73" i="26"/>
  <c r="U74" i="26" s="1"/>
  <c r="O73" i="26"/>
  <c r="O77" i="26" s="1"/>
  <c r="X65" i="26"/>
  <c r="Y65" i="26"/>
  <c r="G73" i="26"/>
  <c r="G65" i="26"/>
  <c r="R73" i="26"/>
  <c r="R65" i="26"/>
  <c r="P73" i="26"/>
  <c r="P65" i="26"/>
  <c r="H79" i="17"/>
  <c r="W79" i="17"/>
  <c r="D24" i="28" l="1"/>
  <c r="F24" i="28" s="1"/>
  <c r="G24" i="28" s="1"/>
  <c r="I24" i="28" s="1"/>
  <c r="D29" i="28"/>
  <c r="F29" i="28" s="1"/>
  <c r="G29" i="28" s="1"/>
  <c r="I29" i="28" s="1"/>
  <c r="D12" i="28"/>
  <c r="F12" i="28" s="1"/>
  <c r="G12" i="28" s="1"/>
  <c r="I12" i="28" s="1"/>
  <c r="D28" i="28"/>
  <c r="F28" i="28" s="1"/>
  <c r="G28" i="28" s="1"/>
  <c r="I28" i="28" s="1"/>
  <c r="D21" i="28"/>
  <c r="F21" i="28" s="1"/>
  <c r="G21" i="28" s="1"/>
  <c r="I21" i="28" s="1"/>
  <c r="D17" i="28"/>
  <c r="F17" i="28" s="1"/>
  <c r="G17" i="28" s="1"/>
  <c r="I17" i="28" s="1"/>
  <c r="D25" i="28"/>
  <c r="F25" i="28" s="1"/>
  <c r="G25" i="28" s="1"/>
  <c r="I25" i="28" s="1"/>
  <c r="D14" i="28"/>
  <c r="F14" i="28" s="1"/>
  <c r="G14" i="28" s="1"/>
  <c r="I14" i="28" s="1"/>
  <c r="D27" i="28"/>
  <c r="F27" i="28" s="1"/>
  <c r="G27" i="28" s="1"/>
  <c r="I27" i="28" s="1"/>
  <c r="D18" i="28"/>
  <c r="F18" i="28" s="1"/>
  <c r="G18" i="28" s="1"/>
  <c r="I18" i="28" s="1"/>
  <c r="D26" i="28"/>
  <c r="F26" i="28" s="1"/>
  <c r="G26" i="28" s="1"/>
  <c r="I26" i="28" s="1"/>
  <c r="D23" i="28"/>
  <c r="F23" i="28" s="1"/>
  <c r="G23" i="28" s="1"/>
  <c r="I23" i="28" s="1"/>
  <c r="D20" i="28"/>
  <c r="F20" i="28" s="1"/>
  <c r="G20" i="28" s="1"/>
  <c r="I20" i="28" s="1"/>
  <c r="D15" i="28"/>
  <c r="F15" i="28" s="1"/>
  <c r="G15" i="28" s="1"/>
  <c r="I15" i="28" s="1"/>
  <c r="D19" i="28"/>
  <c r="F19" i="28" s="1"/>
  <c r="G19" i="28" s="1"/>
  <c r="I19" i="28" s="1"/>
  <c r="D22" i="28"/>
  <c r="F22" i="28" s="1"/>
  <c r="G22" i="28" s="1"/>
  <c r="I22" i="28" s="1"/>
  <c r="D16" i="28"/>
  <c r="F16" i="28" s="1"/>
  <c r="G16" i="28" s="1"/>
  <c r="I16" i="28" s="1"/>
  <c r="D13" i="28"/>
  <c r="D30" i="28"/>
  <c r="F30" i="28" s="1"/>
  <c r="G30" i="28" s="1"/>
  <c r="I30" i="28" s="1"/>
  <c r="F74" i="21"/>
  <c r="D62" i="28"/>
  <c r="F62" i="28" s="1"/>
  <c r="G62" i="28" s="1"/>
  <c r="I62" i="28" s="1"/>
  <c r="D64" i="28"/>
  <c r="F64" i="28" s="1"/>
  <c r="G64" i="28" s="1"/>
  <c r="I64" i="28" s="1"/>
  <c r="D63" i="28"/>
  <c r="F63" i="28" s="1"/>
  <c r="G63" i="28" s="1"/>
  <c r="I63" i="28" s="1"/>
  <c r="D65" i="28"/>
  <c r="F65" i="28" s="1"/>
  <c r="G65" i="28" s="1"/>
  <c r="I65" i="28" s="1"/>
  <c r="D67" i="28"/>
  <c r="F67" i="28" s="1"/>
  <c r="G67" i="28" s="1"/>
  <c r="I67" i="28" s="1"/>
  <c r="D66" i="28"/>
  <c r="F66" i="28" s="1"/>
  <c r="G66" i="28" s="1"/>
  <c r="I66" i="28" s="1"/>
  <c r="D68" i="28"/>
  <c r="F68" i="28" s="1"/>
  <c r="G68" i="28" s="1"/>
  <c r="I68" i="28" s="1"/>
  <c r="D69" i="28"/>
  <c r="F69" i="28" s="1"/>
  <c r="G69" i="28" s="1"/>
  <c r="I69" i="28" s="1"/>
  <c r="D71" i="28"/>
  <c r="F71" i="28" s="1"/>
  <c r="G71" i="28" s="1"/>
  <c r="I71" i="28" s="1"/>
  <c r="D73" i="28"/>
  <c r="F73" i="28" s="1"/>
  <c r="G73" i="28" s="1"/>
  <c r="I73" i="28" s="1"/>
  <c r="D70" i="28"/>
  <c r="F70" i="28" s="1"/>
  <c r="G70" i="28" s="1"/>
  <c r="I70" i="28" s="1"/>
  <c r="D72" i="28"/>
  <c r="F72" i="28" s="1"/>
  <c r="G72" i="28" s="1"/>
  <c r="I72" i="28" s="1"/>
  <c r="D74" i="28"/>
  <c r="F74" i="28" s="1"/>
  <c r="G74" i="28" s="1"/>
  <c r="I74" i="28" s="1"/>
  <c r="D75" i="28"/>
  <c r="F75" i="28" s="1"/>
  <c r="G75" i="28" s="1"/>
  <c r="I75" i="28" s="1"/>
  <c r="D76" i="28"/>
  <c r="F76" i="28" s="1"/>
  <c r="G76" i="28" s="1"/>
  <c r="I76" i="28" s="1"/>
  <c r="D77" i="28"/>
  <c r="F77" i="28" s="1"/>
  <c r="G77" i="28" s="1"/>
  <c r="I77" i="28" s="1"/>
  <c r="D78" i="28"/>
  <c r="F78" i="28" s="1"/>
  <c r="G78" i="28" s="1"/>
  <c r="I78" i="28" s="1"/>
  <c r="D79" i="28"/>
  <c r="F79" i="28" s="1"/>
  <c r="G79" i="28" s="1"/>
  <c r="I79" i="28" s="1"/>
  <c r="D61" i="28"/>
  <c r="F61" i="28" s="1"/>
  <c r="G61" i="28" s="1"/>
  <c r="I61" i="28" s="1"/>
  <c r="F78" i="21"/>
  <c r="F79" i="21" s="1"/>
  <c r="F59" i="21"/>
  <c r="F60" i="21" s="1"/>
  <c r="P28" i="31"/>
  <c r="P58" i="31" s="1"/>
  <c r="AD28" i="31"/>
  <c r="AB28" i="31"/>
  <c r="U28" i="31"/>
  <c r="Z28" i="31"/>
  <c r="AF28" i="31"/>
  <c r="AG28" i="31"/>
  <c r="AE28" i="31"/>
  <c r="X28" i="31"/>
  <c r="AH28" i="31"/>
  <c r="R28" i="31"/>
  <c r="AI28" i="31"/>
  <c r="AC28" i="31"/>
  <c r="S28" i="31"/>
  <c r="Y28" i="31"/>
  <c r="W28" i="31"/>
  <c r="V28" i="31"/>
  <c r="T28" i="31"/>
  <c r="AA28" i="31"/>
  <c r="Q28" i="31"/>
  <c r="Q46" i="31" s="1"/>
  <c r="BU58" i="31"/>
  <c r="BU60" i="31" s="1"/>
  <c r="BU46" i="31"/>
  <c r="BJ58" i="31"/>
  <c r="BJ60" i="31" s="1"/>
  <c r="BJ46" i="31"/>
  <c r="BM46" i="31"/>
  <c r="BM58" i="31"/>
  <c r="BM60" i="31" s="1"/>
  <c r="BH58" i="31"/>
  <c r="BH60" i="31" s="1"/>
  <c r="BH46" i="31"/>
  <c r="BN58" i="31"/>
  <c r="BN60" i="31" s="1"/>
  <c r="BN46" i="31"/>
  <c r="BG58" i="31"/>
  <c r="BG60" i="31" s="1"/>
  <c r="BG46" i="31"/>
  <c r="BQ58" i="31"/>
  <c r="BQ60" i="31" s="1"/>
  <c r="BQ46" i="31"/>
  <c r="BT58" i="31"/>
  <c r="BT60" i="31" s="1"/>
  <c r="BT46" i="31"/>
  <c r="BW58" i="31"/>
  <c r="BW60" i="31" s="1"/>
  <c r="BW46" i="31"/>
  <c r="BF46" i="31"/>
  <c r="BF58" i="31"/>
  <c r="BF60" i="31" s="1"/>
  <c r="BK58" i="31"/>
  <c r="BK60" i="31" s="1"/>
  <c r="BK46" i="31"/>
  <c r="BE58" i="31"/>
  <c r="BE60" i="31" s="1"/>
  <c r="BE46" i="31"/>
  <c r="BV58" i="31"/>
  <c r="BV60" i="31" s="1"/>
  <c r="BS58" i="31"/>
  <c r="BS60" i="31" s="1"/>
  <c r="BS46" i="31"/>
  <c r="BL58" i="31"/>
  <c r="BL60" i="31" s="1"/>
  <c r="BL46" i="31"/>
  <c r="BP58" i="31"/>
  <c r="BP60" i="31" s="1"/>
  <c r="BP46" i="31"/>
  <c r="BI58" i="31"/>
  <c r="BI60" i="31" s="1"/>
  <c r="BI46" i="31"/>
  <c r="BO58" i="31"/>
  <c r="BO60" i="31" s="1"/>
  <c r="BO46" i="31"/>
  <c r="BR58" i="31"/>
  <c r="BR60" i="31" s="1"/>
  <c r="BR46" i="31"/>
  <c r="L79" i="17"/>
  <c r="O79" i="17"/>
  <c r="G74" i="17"/>
  <c r="G78" i="17"/>
  <c r="G79" i="17" s="1"/>
  <c r="G59" i="17"/>
  <c r="G60" i="17" s="1"/>
  <c r="AG65" i="17"/>
  <c r="F77" i="17"/>
  <c r="AE77" i="17" s="1"/>
  <c r="F13" i="28"/>
  <c r="G13" i="28" s="1"/>
  <c r="I13" i="28" s="1"/>
  <c r="D11" i="28"/>
  <c r="F11" i="28" s="1"/>
  <c r="G11" i="28" s="1"/>
  <c r="F59" i="17"/>
  <c r="F60" i="17" s="1"/>
  <c r="F80" i="28"/>
  <c r="G80" i="28" s="1"/>
  <c r="I80" i="28" s="1"/>
  <c r="H59" i="21"/>
  <c r="H60" i="21" s="1"/>
  <c r="T60" i="21"/>
  <c r="T77" i="21"/>
  <c r="T74" i="21"/>
  <c r="T78" i="21"/>
  <c r="H74" i="21"/>
  <c r="H78" i="21"/>
  <c r="H79" i="21" s="1"/>
  <c r="T67" i="21"/>
  <c r="T68" i="21" s="1"/>
  <c r="W78" i="21"/>
  <c r="W79" i="21" s="1"/>
  <c r="W74" i="21"/>
  <c r="S77" i="21"/>
  <c r="S78" i="21"/>
  <c r="J60" i="21"/>
  <c r="J74" i="21"/>
  <c r="J78" i="21"/>
  <c r="J77" i="21"/>
  <c r="Z65" i="21"/>
  <c r="AD65" i="21" s="1"/>
  <c r="AD67" i="21" s="1"/>
  <c r="J67" i="21"/>
  <c r="J68" i="21" s="1"/>
  <c r="I74" i="21"/>
  <c r="I77" i="21"/>
  <c r="I78" i="21"/>
  <c r="I60" i="21"/>
  <c r="I67" i="21"/>
  <c r="I68" i="21" s="1"/>
  <c r="F67" i="17"/>
  <c r="F68" i="17" s="1"/>
  <c r="F78" i="17"/>
  <c r="F93" i="28"/>
  <c r="G93" i="28" s="1"/>
  <c r="I93" i="28" s="1"/>
  <c r="F94" i="28"/>
  <c r="G94" i="28" s="1"/>
  <c r="I94" i="28" s="1"/>
  <c r="F90" i="28"/>
  <c r="G90" i="28" s="1"/>
  <c r="I90" i="28" s="1"/>
  <c r="F95" i="28"/>
  <c r="G95" i="28" s="1"/>
  <c r="I95" i="28" s="1"/>
  <c r="F92" i="28"/>
  <c r="G92" i="28" s="1"/>
  <c r="I92" i="28" s="1"/>
  <c r="F91" i="28"/>
  <c r="G91" i="28" s="1"/>
  <c r="I91" i="28" s="1"/>
  <c r="F74" i="17"/>
  <c r="AE65" i="17"/>
  <c r="F88" i="28"/>
  <c r="G88" i="28" s="1"/>
  <c r="I88" i="28" s="1"/>
  <c r="F89" i="28"/>
  <c r="G89" i="28" s="1"/>
  <c r="I89" i="28" s="1"/>
  <c r="G86" i="28"/>
  <c r="I86" i="28" s="1"/>
  <c r="V74" i="26"/>
  <c r="Q74" i="26"/>
  <c r="M74" i="26"/>
  <c r="X77" i="26"/>
  <c r="Y74" i="26"/>
  <c r="J74" i="26"/>
  <c r="N77" i="26"/>
  <c r="N74" i="26"/>
  <c r="H77" i="26"/>
  <c r="M77" i="26"/>
  <c r="W74" i="26"/>
  <c r="L74" i="26"/>
  <c r="S77" i="26"/>
  <c r="T74" i="26"/>
  <c r="I77" i="26"/>
  <c r="K77" i="26"/>
  <c r="U77" i="26"/>
  <c r="I74" i="26"/>
  <c r="O74" i="26"/>
  <c r="Y68" i="26"/>
  <c r="R77" i="26"/>
  <c r="R74" i="26"/>
  <c r="P77" i="26"/>
  <c r="P74" i="26"/>
  <c r="G77" i="26"/>
  <c r="G74" i="26"/>
  <c r="Q58" i="31" l="1"/>
  <c r="P46" i="31"/>
  <c r="W46" i="31"/>
  <c r="W58" i="31"/>
  <c r="W60" i="31" s="1"/>
  <c r="AE46" i="31"/>
  <c r="AE58" i="31"/>
  <c r="AE60" i="31" s="1"/>
  <c r="Y46" i="31"/>
  <c r="Y58" i="31"/>
  <c r="Y60" i="31" s="1"/>
  <c r="S46" i="31"/>
  <c r="S58" i="31"/>
  <c r="S60" i="31" s="1"/>
  <c r="AF46" i="31"/>
  <c r="AF58" i="31"/>
  <c r="AF60" i="31" s="1"/>
  <c r="AG46" i="31"/>
  <c r="AG58" i="31"/>
  <c r="AG60" i="31" s="1"/>
  <c r="AC46" i="31"/>
  <c r="AC58" i="31"/>
  <c r="AC60" i="31" s="1"/>
  <c r="Z46" i="31"/>
  <c r="Z58" i="31"/>
  <c r="Z60" i="31" s="1"/>
  <c r="AI58" i="31"/>
  <c r="AI60" i="31" s="1"/>
  <c r="AI46" i="31"/>
  <c r="U46" i="31"/>
  <c r="U58" i="31"/>
  <c r="U60" i="31" s="1"/>
  <c r="AA46" i="31"/>
  <c r="AA58" i="31"/>
  <c r="AA60" i="31" s="1"/>
  <c r="R46" i="31"/>
  <c r="R58" i="31"/>
  <c r="R60" i="31" s="1"/>
  <c r="AB46" i="31"/>
  <c r="AB58" i="31"/>
  <c r="AB60" i="31" s="1"/>
  <c r="T46" i="31"/>
  <c r="T58" i="31"/>
  <c r="T60" i="31" s="1"/>
  <c r="AH46" i="31"/>
  <c r="AH58" i="31"/>
  <c r="AH60" i="31" s="1"/>
  <c r="AD58" i="31"/>
  <c r="AD60" i="31" s="1"/>
  <c r="AD46" i="31"/>
  <c r="V58" i="31"/>
  <c r="V60" i="31" s="1"/>
  <c r="V46" i="31"/>
  <c r="X46" i="31"/>
  <c r="X58" i="31"/>
  <c r="X60" i="31" s="1"/>
  <c r="F79" i="17"/>
  <c r="F32" i="28"/>
  <c r="G32" i="28"/>
  <c r="I31" i="28" s="1"/>
  <c r="T79" i="21"/>
  <c r="S79" i="21"/>
  <c r="J79" i="21"/>
  <c r="Z67" i="21"/>
  <c r="Z68" i="21" s="1"/>
  <c r="Z78" i="21"/>
  <c r="I79" i="21"/>
  <c r="Z77" i="21"/>
  <c r="AG67" i="17"/>
  <c r="AG68" i="17" s="1"/>
  <c r="AE67" i="17"/>
  <c r="AE68" i="17" s="1"/>
  <c r="AE78" i="17"/>
  <c r="AE79" i="17" s="1"/>
  <c r="I11" i="28"/>
  <c r="F97" i="28"/>
  <c r="G97" i="28"/>
  <c r="G82" i="28"/>
  <c r="F82" i="28"/>
  <c r="I9" i="28" l="1"/>
  <c r="I10" i="28"/>
  <c r="I32" i="28"/>
  <c r="I8" i="28"/>
  <c r="I85" i="28"/>
  <c r="I84" i="28"/>
  <c r="I96" i="28"/>
  <c r="I97" i="28"/>
  <c r="I83" i="28"/>
  <c r="I81" i="28"/>
  <c r="I82" i="28"/>
  <c r="I58" i="28"/>
  <c r="I60" i="28"/>
  <c r="I59" i="28"/>
  <c r="Z79" i="21"/>
  <c r="AI65" i="17"/>
  <c r="AI67" i="17" s="1"/>
  <c r="EA13" i="11"/>
  <c r="DH13" i="11" s="1"/>
  <c r="EB13" i="11" l="1"/>
  <c r="EC13" i="11" s="1"/>
  <c r="EA24" i="11" l="1"/>
  <c r="DH24" i="11" s="1"/>
  <c r="EB24" i="11" s="1"/>
  <c r="EC24" i="11" s="1"/>
  <c r="EA99" i="11"/>
  <c r="DH99" i="11" s="1"/>
  <c r="EB99" i="11" s="1"/>
  <c r="EC99" i="11" s="1"/>
  <c r="EA31" i="11"/>
  <c r="DH31" i="11" s="1"/>
  <c r="EA28" i="11"/>
  <c r="DH28" i="11" s="1"/>
  <c r="EB28" i="11" s="1"/>
  <c r="EC28" i="11" s="1"/>
  <c r="EA54" i="11"/>
  <c r="DH54" i="11" s="1"/>
  <c r="EB54" i="11" s="1"/>
  <c r="EC54" i="11" s="1"/>
  <c r="EA34" i="11"/>
  <c r="DH34" i="11" s="1"/>
  <c r="EA88" i="11"/>
  <c r="DH88" i="11" s="1"/>
  <c r="EB88" i="11" s="1"/>
  <c r="EC88" i="11" s="1"/>
  <c r="EA52" i="11"/>
  <c r="DH52" i="11" s="1"/>
  <c r="EB52" i="11" s="1"/>
  <c r="EC52" i="11" s="1"/>
  <c r="EA64" i="11"/>
  <c r="DH64" i="11" s="1"/>
  <c r="EA93" i="11"/>
  <c r="DH93" i="11" s="1"/>
  <c r="EA92" i="11"/>
  <c r="DH92" i="11" s="1"/>
  <c r="EB92" i="11" s="1"/>
  <c r="EC92" i="11" s="1"/>
  <c r="EA102" i="11"/>
  <c r="DH102" i="11" s="1"/>
  <c r="EA44" i="11"/>
  <c r="DH44" i="11" s="1"/>
  <c r="EA46" i="11"/>
  <c r="DH46" i="11" s="1"/>
  <c r="EB46" i="11" s="1"/>
  <c r="EC46" i="11" s="1"/>
  <c r="EA109" i="11"/>
  <c r="DH109" i="11" s="1"/>
  <c r="EB109" i="11" s="1"/>
  <c r="EC109" i="11" s="1"/>
  <c r="EA35" i="11"/>
  <c r="DH35" i="11" s="1"/>
  <c r="EA87" i="11"/>
  <c r="DH87" i="11" s="1"/>
  <c r="EB87" i="11" s="1"/>
  <c r="EC87" i="11" s="1"/>
  <c r="EA22" i="11"/>
  <c r="DH22" i="11" s="1"/>
  <c r="EA80" i="11"/>
  <c r="DH80" i="11" s="1"/>
  <c r="EB80" i="11" s="1"/>
  <c r="EC80" i="11" s="1"/>
  <c r="EA101" i="11"/>
  <c r="DH101" i="11" s="1"/>
  <c r="EB101" i="11" s="1"/>
  <c r="EC101" i="11" s="1"/>
  <c r="EA105" i="11"/>
  <c r="DH105" i="11" s="1"/>
  <c r="EA39" i="11"/>
  <c r="DH39" i="11" s="1"/>
  <c r="EA48" i="11"/>
  <c r="DH48" i="11" s="1"/>
  <c r="EB48" i="11" s="1"/>
  <c r="EC48" i="11" s="1"/>
  <c r="EA78" i="11"/>
  <c r="DH78" i="11" s="1"/>
  <c r="EB78" i="11" s="1"/>
  <c r="EC78" i="11" s="1"/>
  <c r="EA82" i="11"/>
  <c r="DH82" i="11" s="1"/>
  <c r="EB82" i="11" s="1"/>
  <c r="EC82" i="11" s="1"/>
  <c r="EA76" i="11"/>
  <c r="DH76" i="11" s="1"/>
  <c r="EA59" i="11"/>
  <c r="DH59" i="11" s="1"/>
  <c r="EB59" i="11" s="1"/>
  <c r="EC59" i="11" s="1"/>
  <c r="EA89" i="11"/>
  <c r="DH89" i="11" s="1"/>
  <c r="EB89" i="11" s="1"/>
  <c r="EC89" i="11" s="1"/>
  <c r="EA65" i="11"/>
  <c r="DH65" i="11" s="1"/>
  <c r="EA20" i="11"/>
  <c r="DH20" i="11" s="1"/>
  <c r="EA73" i="11"/>
  <c r="DH73" i="11" s="1"/>
  <c r="EB73" i="11" s="1"/>
  <c r="EC73" i="11" s="1"/>
  <c r="EA97" i="11"/>
  <c r="DH97" i="11" s="1"/>
  <c r="EB97" i="11" s="1"/>
  <c r="EC97" i="11" s="1"/>
  <c r="EA69" i="11"/>
  <c r="DH69" i="11" s="1"/>
  <c r="EB69" i="11" s="1"/>
  <c r="EC69" i="11" s="1"/>
  <c r="EA37" i="11"/>
  <c r="DH37" i="11" s="1"/>
  <c r="EB37" i="11" s="1"/>
  <c r="EC37" i="11" s="1"/>
  <c r="EA33" i="11"/>
  <c r="DH33" i="11" s="1"/>
  <c r="EA90" i="11"/>
  <c r="DH90" i="11" s="1"/>
  <c r="EB90" i="11" s="1"/>
  <c r="EC90" i="11" s="1"/>
  <c r="EA23" i="11"/>
  <c r="DH23" i="11" s="1"/>
  <c r="EB23" i="11" s="1"/>
  <c r="EC23" i="11" s="1"/>
  <c r="EA71" i="11"/>
  <c r="DH71" i="11" s="1"/>
  <c r="EB71" i="11" s="1"/>
  <c r="EC71" i="11" s="1"/>
  <c r="EA36" i="11"/>
  <c r="DH36" i="11" s="1"/>
  <c r="EB36" i="11" s="1"/>
  <c r="EC36" i="11" s="1"/>
  <c r="EA19" i="11"/>
  <c r="DH19" i="11" s="1"/>
  <c r="EB19" i="11" s="1"/>
  <c r="EC19" i="11" s="1"/>
  <c r="EA100" i="11"/>
  <c r="DH100" i="11" s="1"/>
  <c r="EA63" i="11"/>
  <c r="DH63" i="11" s="1"/>
  <c r="EB63" i="11" s="1"/>
  <c r="EC63" i="11" s="1"/>
  <c r="EA67" i="11"/>
  <c r="DH67" i="11" s="1"/>
  <c r="EB67" i="11" s="1"/>
  <c r="EC67" i="11" s="1"/>
  <c r="EA40" i="11"/>
  <c r="DH40" i="11" s="1"/>
  <c r="EA112" i="11"/>
  <c r="DH112" i="11" s="1"/>
  <c r="EB112" i="11" s="1"/>
  <c r="EC112" i="11" s="1"/>
  <c r="EA66" i="11"/>
  <c r="DH66" i="11" s="1"/>
  <c r="EA85" i="11"/>
  <c r="DH85" i="11" s="1"/>
  <c r="EB85" i="11" s="1"/>
  <c r="EC85" i="11" s="1"/>
  <c r="EA43" i="11"/>
  <c r="DH43" i="11" s="1"/>
  <c r="EB43" i="11" s="1"/>
  <c r="EC43" i="11" s="1"/>
  <c r="EA111" i="11"/>
  <c r="DH111" i="11" s="1"/>
  <c r="EB111" i="11" s="1"/>
  <c r="EC111" i="11" s="1"/>
  <c r="EA98" i="11"/>
  <c r="DH98" i="11" s="1"/>
  <c r="EB98" i="11" s="1"/>
  <c r="EC98" i="11" s="1"/>
  <c r="EA96" i="11"/>
  <c r="DH96" i="11" s="1"/>
  <c r="EB96" i="11" s="1"/>
  <c r="EC96" i="11" s="1"/>
  <c r="EA42" i="11"/>
  <c r="DH42" i="11" s="1"/>
  <c r="EA41" i="11"/>
  <c r="DH41" i="11" s="1"/>
  <c r="EB41" i="11" s="1"/>
  <c r="EC41" i="11" s="1"/>
  <c r="EA81" i="11"/>
  <c r="DH81" i="11" s="1"/>
  <c r="EB81" i="11" s="1"/>
  <c r="EC81" i="11" s="1"/>
  <c r="EA61" i="11"/>
  <c r="DH61" i="11" s="1"/>
  <c r="EB61" i="11" s="1"/>
  <c r="EC61" i="11" s="1"/>
  <c r="EA58" i="11"/>
  <c r="DH58" i="11" s="1"/>
  <c r="EB58" i="11" s="1"/>
  <c r="EC58" i="11" s="1"/>
  <c r="EA47" i="11"/>
  <c r="DH47" i="11" s="1"/>
  <c r="EB47" i="11" s="1"/>
  <c r="EC47" i="11" s="1"/>
  <c r="EA79" i="11"/>
  <c r="DH79" i="11" s="1"/>
  <c r="EB79" i="11" s="1"/>
  <c r="EC79" i="11" s="1"/>
  <c r="EA91" i="11"/>
  <c r="DH91" i="11" s="1"/>
  <c r="EB91" i="11" s="1"/>
  <c r="EC91" i="11" s="1"/>
  <c r="EA94" i="11"/>
  <c r="DH94" i="11" s="1"/>
  <c r="EB94" i="11" s="1"/>
  <c r="EC94" i="11" s="1"/>
  <c r="EA103" i="11"/>
  <c r="DH103" i="11" s="1"/>
  <c r="EA83" i="11"/>
  <c r="DH83" i="11" s="1"/>
  <c r="EA49" i="11"/>
  <c r="DH49" i="11" s="1"/>
  <c r="EB49" i="11" s="1"/>
  <c r="EC49" i="11" s="1"/>
  <c r="EA56" i="11"/>
  <c r="DH56" i="11" s="1"/>
  <c r="EA107" i="11"/>
  <c r="DH107" i="11" s="1"/>
  <c r="EA17" i="11"/>
  <c r="DH17" i="11" s="1"/>
  <c r="EB17" i="11" s="1"/>
  <c r="EC17" i="11" s="1"/>
  <c r="EA14" i="11"/>
  <c r="EA16" i="11"/>
  <c r="DH16" i="11" s="1"/>
  <c r="EA108" i="11"/>
  <c r="DH108" i="11" s="1"/>
  <c r="EB108" i="11" s="1"/>
  <c r="EC108" i="11" s="1"/>
  <c r="EA57" i="11"/>
  <c r="DH57" i="11" s="1"/>
  <c r="EB57" i="11" s="1"/>
  <c r="EC57" i="11" s="1"/>
  <c r="EA21" i="11"/>
  <c r="DH21" i="11" s="1"/>
  <c r="EA95" i="11"/>
  <c r="DH95" i="11" s="1"/>
  <c r="EA15" i="11"/>
  <c r="EA77" i="11"/>
  <c r="DH77" i="11" s="1"/>
  <c r="EB77" i="11" s="1"/>
  <c r="EC77" i="11" s="1"/>
  <c r="EA45" i="11"/>
  <c r="DH45" i="11" s="1"/>
  <c r="EB45" i="11" s="1"/>
  <c r="EC45" i="11" s="1"/>
  <c r="EA53" i="11"/>
  <c r="DH53" i="11" s="1"/>
  <c r="EB53" i="11" s="1"/>
  <c r="EC53" i="11" s="1"/>
  <c r="EA74" i="11"/>
  <c r="DH74" i="11" s="1"/>
  <c r="EB74" i="11" s="1"/>
  <c r="EC74" i="11" s="1"/>
  <c r="EA62" i="11"/>
  <c r="DH62" i="11" s="1"/>
  <c r="EA38" i="11"/>
  <c r="DH38" i="11" s="1"/>
  <c r="EB38" i="11" s="1"/>
  <c r="EC38" i="11" s="1"/>
  <c r="EA27" i="11"/>
  <c r="DH27" i="11" s="1"/>
  <c r="EB27" i="11" s="1"/>
  <c r="EC27" i="11" s="1"/>
  <c r="EA30" i="11"/>
  <c r="DH30" i="11" s="1"/>
  <c r="EA68" i="11"/>
  <c r="DH68" i="11" s="1"/>
  <c r="EB68" i="11" s="1"/>
  <c r="EC68" i="11" s="1"/>
  <c r="EA72" i="11"/>
  <c r="DH72" i="11" s="1"/>
  <c r="EA50" i="11"/>
  <c r="DH50" i="11" s="1"/>
  <c r="EB50" i="11" s="1"/>
  <c r="EC50" i="11" s="1"/>
  <c r="EA18" i="11"/>
  <c r="DH18" i="11" s="1"/>
  <c r="EA51" i="11"/>
  <c r="DH51" i="11" s="1"/>
  <c r="EA60" i="11"/>
  <c r="DH60" i="11" s="1"/>
  <c r="EB60" i="11" s="1"/>
  <c r="EC60" i="11" s="1"/>
  <c r="EA75" i="11"/>
  <c r="DH75" i="11" s="1"/>
  <c r="EB75" i="11" s="1"/>
  <c r="EC75" i="11" s="1"/>
  <c r="EA70" i="11"/>
  <c r="DH70" i="11" s="1"/>
  <c r="EA110" i="11"/>
  <c r="DH110" i="11" s="1"/>
  <c r="EA84" i="11"/>
  <c r="DH84" i="11" s="1"/>
  <c r="EA55" i="11"/>
  <c r="DH55" i="11" s="1"/>
  <c r="EA32" i="11"/>
  <c r="DH32" i="11" s="1"/>
  <c r="EB32" i="11" s="1"/>
  <c r="EC32" i="11" s="1"/>
  <c r="EA86" i="11"/>
  <c r="DH86" i="11" s="1"/>
  <c r="EB86" i="11" s="1"/>
  <c r="EC86" i="11" s="1"/>
  <c r="EA104" i="11"/>
  <c r="DH104" i="11" s="1"/>
  <c r="EA106" i="11"/>
  <c r="DH106" i="11" s="1"/>
  <c r="EA29" i="11"/>
  <c r="DH29" i="11" s="1"/>
  <c r="EA25" i="11"/>
  <c r="DH25" i="11" s="1"/>
  <c r="EB25" i="11" s="1"/>
  <c r="EC25" i="11" s="1"/>
  <c r="EA26" i="11"/>
  <c r="DH26" i="11" s="1"/>
  <c r="EB70" i="11" l="1"/>
  <c r="EC70" i="11" s="1"/>
  <c r="EB56" i="11"/>
  <c r="EC56" i="11" s="1"/>
  <c r="EB31" i="11"/>
  <c r="EC31" i="11" s="1"/>
  <c r="EB26" i="11"/>
  <c r="EC26" i="11" s="1"/>
  <c r="EB39" i="11"/>
  <c r="EC39" i="11" s="1"/>
  <c r="EB34" i="11"/>
  <c r="EC34" i="11" s="1"/>
  <c r="EB84" i="11"/>
  <c r="EC84" i="11" s="1"/>
  <c r="EB76" i="11"/>
  <c r="EC76" i="11" s="1"/>
  <c r="EB66" i="11"/>
  <c r="EC66" i="11" s="1"/>
  <c r="EB65" i="11"/>
  <c r="EC65" i="11" s="1"/>
  <c r="EB93" i="11"/>
  <c r="EC93" i="11" s="1"/>
  <c r="EB62" i="11"/>
  <c r="EC62" i="11" s="1"/>
  <c r="EB103" i="11"/>
  <c r="EC103" i="11" s="1"/>
  <c r="EB105" i="11"/>
  <c r="EC105" i="11" s="1"/>
  <c r="EB44" i="11"/>
  <c r="EC44" i="11" s="1"/>
  <c r="EB29" i="11"/>
  <c r="EC29" i="11" s="1"/>
  <c r="EB20" i="11"/>
  <c r="EC20" i="11" s="1"/>
  <c r="EB22" i="11"/>
  <c r="EC22" i="11" s="1"/>
  <c r="EB83" i="11"/>
  <c r="EC83" i="11" s="1"/>
  <c r="EB42" i="11"/>
  <c r="EC42" i="11" s="1"/>
  <c r="EB106" i="11"/>
  <c r="EC106" i="11" s="1"/>
  <c r="EB110" i="11"/>
  <c r="EC110" i="11" s="1"/>
  <c r="EB95" i="11"/>
  <c r="EC95" i="11" s="1"/>
  <c r="EB100" i="11"/>
  <c r="EC100" i="11" s="1"/>
  <c r="EB72" i="11"/>
  <c r="EC72" i="11" s="1"/>
  <c r="EB102" i="11"/>
  <c r="EC102" i="11" s="1"/>
  <c r="EB18" i="11"/>
  <c r="EC18" i="11" s="1"/>
  <c r="EB55" i="11"/>
  <c r="EC55" i="11" s="1"/>
  <c r="EB21" i="11"/>
  <c r="EC21" i="11" s="1"/>
  <c r="EB51" i="11"/>
  <c r="EC51" i="11" s="1"/>
  <c r="EB104" i="11"/>
  <c r="EC104" i="11" s="1"/>
  <c r="EB16" i="11"/>
  <c r="EC16" i="11" s="1"/>
  <c r="EB35" i="11"/>
  <c r="EC35" i="11" s="1"/>
  <c r="EB33" i="11"/>
  <c r="EC33" i="11" s="1"/>
  <c r="EB107" i="11"/>
  <c r="EC107" i="11" s="1"/>
  <c r="EA124" i="11"/>
  <c r="DH15" i="11"/>
  <c r="EB15" i="11" s="1"/>
  <c r="EC15" i="11" s="1"/>
  <c r="EA129" i="11"/>
  <c r="DH14" i="11"/>
  <c r="EB14" i="11" s="1"/>
  <c r="EB30" i="11"/>
  <c r="EC30" i="11" s="1"/>
  <c r="EB40" i="11"/>
  <c r="EC40" i="11" s="1"/>
  <c r="EB64" i="11"/>
  <c r="EC64" i="11" s="1"/>
  <c r="EA9" i="11"/>
  <c r="EA114" i="11"/>
  <c r="EA119" i="11" s="1"/>
  <c r="DH124" i="11" l="1"/>
  <c r="DH129" i="11"/>
  <c r="Y78" i="26" s="1"/>
  <c r="Y79" i="26" s="1"/>
  <c r="DH9" i="11"/>
  <c r="DH114" i="11"/>
  <c r="DH119" i="11" s="1"/>
  <c r="EB9" i="11"/>
  <c r="EB114" i="11"/>
  <c r="EC14" i="11"/>
  <c r="EA131" i="11"/>
  <c r="Y28" i="26" l="1"/>
  <c r="Y66" i="26" s="1"/>
  <c r="Y67" i="26" s="1"/>
  <c r="F34" i="26"/>
  <c r="H78" i="26"/>
  <c r="H79" i="26" s="1"/>
  <c r="Q78" i="26"/>
  <c r="Q79" i="26" s="1"/>
  <c r="R78" i="26"/>
  <c r="R79" i="26" s="1"/>
  <c r="O78" i="26"/>
  <c r="O79" i="26" s="1"/>
  <c r="V78" i="26"/>
  <c r="V79" i="26" s="1"/>
  <c r="U78" i="26"/>
  <c r="U79" i="26" s="1"/>
  <c r="T78" i="26"/>
  <c r="T79" i="26" s="1"/>
  <c r="M78" i="26"/>
  <c r="M79" i="26" s="1"/>
  <c r="I78" i="26"/>
  <c r="I79" i="26" s="1"/>
  <c r="P78" i="26"/>
  <c r="P79" i="26" s="1"/>
  <c r="X78" i="26"/>
  <c r="X79" i="26" s="1"/>
  <c r="J78" i="26"/>
  <c r="J79" i="26" s="1"/>
  <c r="S78" i="26"/>
  <c r="S79" i="26" s="1"/>
  <c r="W78" i="26"/>
  <c r="W79" i="26" s="1"/>
  <c r="K78" i="26"/>
  <c r="K79" i="26" s="1"/>
  <c r="N78" i="26"/>
  <c r="N79" i="26" s="1"/>
  <c r="G78" i="26"/>
  <c r="G79" i="26" s="1"/>
  <c r="L78" i="26"/>
  <c r="L79" i="26" s="1"/>
  <c r="EB124" i="11"/>
  <c r="F35" i="26"/>
  <c r="EB129" i="11"/>
  <c r="DH131" i="11"/>
  <c r="EB119" i="11"/>
  <c r="EC9" i="11"/>
  <c r="EC114" i="11"/>
  <c r="F28" i="26" l="1"/>
  <c r="F29" i="26" s="1"/>
  <c r="W28" i="26"/>
  <c r="W66" i="26" s="1"/>
  <c r="W67" i="26" s="1"/>
  <c r="W68" i="26" s="1"/>
  <c r="T28" i="26"/>
  <c r="T66" i="26" s="1"/>
  <c r="T67" i="26" s="1"/>
  <c r="T68" i="26" s="1"/>
  <c r="J28" i="26"/>
  <c r="J66" i="26" s="1"/>
  <c r="J67" i="26" s="1"/>
  <c r="J68" i="26" s="1"/>
  <c r="M28" i="26"/>
  <c r="M66" i="26" s="1"/>
  <c r="M67" i="26" s="1"/>
  <c r="M68" i="26" s="1"/>
  <c r="X28" i="26"/>
  <c r="X66" i="26" s="1"/>
  <c r="X67" i="26" s="1"/>
  <c r="X68" i="26" s="1"/>
  <c r="S28" i="26"/>
  <c r="S66" i="26" s="1"/>
  <c r="S67" i="26" s="1"/>
  <c r="S68" i="26" s="1"/>
  <c r="G28" i="26"/>
  <c r="G66" i="26" s="1"/>
  <c r="G67" i="26" s="1"/>
  <c r="G68" i="26" s="1"/>
  <c r="F40" i="26"/>
  <c r="Z22" i="26"/>
  <c r="AA22" i="26" s="1"/>
  <c r="Z23" i="26"/>
  <c r="O28" i="26"/>
  <c r="O66" i="26" s="1"/>
  <c r="O67" i="26" s="1"/>
  <c r="O68" i="26" s="1"/>
  <c r="N28" i="26"/>
  <c r="N66" i="26" s="1"/>
  <c r="N67" i="26" s="1"/>
  <c r="N68" i="26" s="1"/>
  <c r="H28" i="26"/>
  <c r="H66" i="26" s="1"/>
  <c r="H67" i="26" s="1"/>
  <c r="H68" i="26" s="1"/>
  <c r="V28" i="26"/>
  <c r="V66" i="26" s="1"/>
  <c r="V67" i="26" s="1"/>
  <c r="V68" i="26" s="1"/>
  <c r="I28" i="26"/>
  <c r="I66" i="26" s="1"/>
  <c r="I67" i="26" s="1"/>
  <c r="I68" i="26" s="1"/>
  <c r="Q28" i="26"/>
  <c r="Q66" i="26" s="1"/>
  <c r="Q67" i="26" s="1"/>
  <c r="Q68" i="26" s="1"/>
  <c r="R28" i="26"/>
  <c r="R66" i="26" s="1"/>
  <c r="R67" i="26" s="1"/>
  <c r="R68" i="26" s="1"/>
  <c r="P28" i="26"/>
  <c r="P66" i="26" s="1"/>
  <c r="P67" i="26" s="1"/>
  <c r="P68" i="26" s="1"/>
  <c r="U28" i="26"/>
  <c r="U66" i="26" s="1"/>
  <c r="U67" i="26" s="1"/>
  <c r="U68" i="26" s="1"/>
  <c r="K28" i="26"/>
  <c r="K66" i="26" s="1"/>
  <c r="K67" i="26" s="1"/>
  <c r="K68" i="26" s="1"/>
  <c r="L28" i="26"/>
  <c r="L66" i="26" s="1"/>
  <c r="L67" i="26" s="1"/>
  <c r="L68" i="26" s="1"/>
  <c r="EB131" i="11"/>
  <c r="BD62" i="31" l="1"/>
  <c r="BD22" i="31"/>
  <c r="BD50" i="31" s="1"/>
  <c r="F53" i="26"/>
  <c r="Z53" i="26" s="1"/>
  <c r="AJ23" i="31" a="1"/>
  <c r="AJ23" i="31" s="1"/>
  <c r="F52" i="26"/>
  <c r="Z52" i="26" s="1"/>
  <c r="F66" i="26"/>
  <c r="Z66" i="26" s="1"/>
  <c r="AD66" i="26" s="1"/>
  <c r="AD22" i="26"/>
  <c r="AA23" i="26"/>
  <c r="AD23" i="26"/>
  <c r="Z28" i="26"/>
  <c r="AJ22" i="31" l="1"/>
  <c r="AJ62" i="31"/>
  <c r="Z54" i="26"/>
  <c r="I21" i="25"/>
  <c r="I22" i="25" s="1"/>
  <c r="F54" i="26"/>
  <c r="F57" i="26" s="1"/>
  <c r="AD28" i="26"/>
  <c r="AA28" i="26"/>
  <c r="AJ63" i="31" l="1"/>
  <c r="AJ64" i="31"/>
  <c r="G50" i="31"/>
  <c r="L50" i="31"/>
  <c r="K50" i="31"/>
  <c r="N50" i="31"/>
  <c r="H50" i="31"/>
  <c r="AJ50" i="31"/>
  <c r="E22" i="31"/>
  <c r="E50" i="31" s="1"/>
  <c r="BD58" i="31"/>
  <c r="AJ28" i="31"/>
  <c r="AU28" i="31"/>
  <c r="AL28" i="31"/>
  <c r="AX28" i="31"/>
  <c r="AS28" i="31"/>
  <c r="AQ28" i="31"/>
  <c r="AN28" i="31"/>
  <c r="AW28" i="31"/>
  <c r="AV28" i="31"/>
  <c r="AV46" i="31" s="1"/>
  <c r="BC28" i="31"/>
  <c r="AZ28" i="31"/>
  <c r="BB28" i="31"/>
  <c r="AO28" i="31"/>
  <c r="AM28" i="31"/>
  <c r="BA28" i="31"/>
  <c r="AK28" i="31"/>
  <c r="AP28" i="31"/>
  <c r="AT28" i="31"/>
  <c r="AR28" i="31"/>
  <c r="AY28" i="31"/>
  <c r="F65" i="26"/>
  <c r="F67" i="26" s="1"/>
  <c r="F68" i="26" s="1"/>
  <c r="F73" i="26"/>
  <c r="F78" i="26" s="1"/>
  <c r="Z78" i="26" s="1"/>
  <c r="F59" i="26"/>
  <c r="F37" i="28"/>
  <c r="G37" i="28" s="1"/>
  <c r="I37" i="28" s="1"/>
  <c r="F52" i="28"/>
  <c r="G52" i="28" s="1"/>
  <c r="I52" i="28" s="1"/>
  <c r="F51" i="28"/>
  <c r="G51" i="28" s="1"/>
  <c r="I51" i="28" s="1"/>
  <c r="F55" i="28"/>
  <c r="G55" i="28" s="1"/>
  <c r="I55" i="28" s="1"/>
  <c r="F38" i="28"/>
  <c r="G38" i="28" s="1"/>
  <c r="I38" i="28" s="1"/>
  <c r="F46" i="28"/>
  <c r="G46" i="28" s="1"/>
  <c r="I46" i="28" s="1"/>
  <c r="F49" i="28"/>
  <c r="G49" i="28" s="1"/>
  <c r="I49" i="28" s="1"/>
  <c r="F39" i="28"/>
  <c r="G39" i="28" s="1"/>
  <c r="I39" i="28" s="1"/>
  <c r="F45" i="28"/>
  <c r="G45" i="28" s="1"/>
  <c r="I45" i="28" s="1"/>
  <c r="F50" i="28"/>
  <c r="G50" i="28" s="1"/>
  <c r="I50" i="28" s="1"/>
  <c r="F41" i="28"/>
  <c r="G41" i="28" s="1"/>
  <c r="I41" i="28" s="1"/>
  <c r="F48" i="28"/>
  <c r="G48" i="28" s="1"/>
  <c r="I48" i="28" s="1"/>
  <c r="F47" i="28"/>
  <c r="G47" i="28" s="1"/>
  <c r="I47" i="28" s="1"/>
  <c r="F54" i="28"/>
  <c r="G54" i="28" s="1"/>
  <c r="I54" i="28" s="1"/>
  <c r="F42" i="28"/>
  <c r="G42" i="28" s="1"/>
  <c r="I42" i="28" s="1"/>
  <c r="F43" i="28"/>
  <c r="G43" i="28" s="1"/>
  <c r="I43" i="28" s="1"/>
  <c r="F40" i="28"/>
  <c r="G40" i="28" s="1"/>
  <c r="I40" i="28" s="1"/>
  <c r="F53" i="28"/>
  <c r="G53" i="28" s="1"/>
  <c r="I53" i="28" s="1"/>
  <c r="F44" i="28"/>
  <c r="G44" i="28" s="1"/>
  <c r="I44" i="28" s="1"/>
  <c r="F60" i="26"/>
  <c r="F36" i="28"/>
  <c r="AY46" i="31" l="1"/>
  <c r="AY58" i="31"/>
  <c r="AY60" i="31" s="1"/>
  <c r="BB46" i="31"/>
  <c r="BB58" i="31"/>
  <c r="BB60" i="31" s="1"/>
  <c r="AX46" i="31"/>
  <c r="AX58" i="31"/>
  <c r="AX60" i="31" s="1"/>
  <c r="AR46" i="31"/>
  <c r="AR58" i="31"/>
  <c r="AR60" i="31" s="1"/>
  <c r="AZ46" i="31"/>
  <c r="AZ58" i="31"/>
  <c r="AZ60" i="31" s="1"/>
  <c r="AL46" i="31"/>
  <c r="AL58" i="31"/>
  <c r="AL60" i="31" s="1"/>
  <c r="AT46" i="31"/>
  <c r="AT58" i="31"/>
  <c r="AT60" i="31" s="1"/>
  <c r="BC46" i="31"/>
  <c r="BC58" i="31"/>
  <c r="BC60" i="31" s="1"/>
  <c r="AU46" i="31"/>
  <c r="AU58" i="31"/>
  <c r="AU60" i="31" s="1"/>
  <c r="AP46" i="31"/>
  <c r="AP58" i="31"/>
  <c r="AP60" i="31" s="1"/>
  <c r="AV58" i="31"/>
  <c r="AV60" i="31" s="1"/>
  <c r="AJ46" i="31"/>
  <c r="AJ58" i="31"/>
  <c r="AJ60" i="31" s="1"/>
  <c r="AK46" i="31"/>
  <c r="AK58" i="31"/>
  <c r="AK60" i="31" s="1"/>
  <c r="AW46" i="31"/>
  <c r="AW58" i="31"/>
  <c r="AW60" i="31" s="1"/>
  <c r="BA46" i="31"/>
  <c r="BA58" i="31"/>
  <c r="BA60" i="31" s="1"/>
  <c r="AN46" i="31"/>
  <c r="AN58" i="31"/>
  <c r="AN60" i="31" s="1"/>
  <c r="AM46" i="31"/>
  <c r="AM58" i="31"/>
  <c r="AM60" i="31" s="1"/>
  <c r="AQ46" i="31"/>
  <c r="AQ58" i="31"/>
  <c r="AQ60" i="31" s="1"/>
  <c r="AO46" i="31"/>
  <c r="AO58" i="31"/>
  <c r="AO60" i="31" s="1"/>
  <c r="AS46" i="31"/>
  <c r="AS58" i="31"/>
  <c r="AS60" i="31" s="1"/>
  <c r="Z65" i="26"/>
  <c r="AD65" i="26" s="1"/>
  <c r="AD67" i="26" s="1"/>
  <c r="F74" i="26"/>
  <c r="F77" i="26"/>
  <c r="Z77" i="26" s="1"/>
  <c r="Z79" i="26" s="1"/>
  <c r="G36" i="28"/>
  <c r="F57" i="28"/>
  <c r="F99" i="28" s="1"/>
  <c r="G46" i="31" l="1"/>
  <c r="G48" i="31" s="1"/>
  <c r="E46" i="31"/>
  <c r="J46" i="31"/>
  <c r="J48" i="31" s="1"/>
  <c r="I46" i="31"/>
  <c r="I48" i="31" s="1"/>
  <c r="K46" i="31"/>
  <c r="H46" i="31"/>
  <c r="L46" i="31"/>
  <c r="Z67" i="26"/>
  <c r="Z68" i="26" s="1"/>
  <c r="F79" i="26"/>
  <c r="I36" i="28"/>
  <c r="G57" i="28"/>
  <c r="N46" i="31" l="1"/>
  <c r="I56" i="28"/>
  <c r="I57" i="28"/>
  <c r="I34" i="28"/>
  <c r="I35" i="28"/>
  <c r="G99" i="28"/>
  <c r="I33" i="28"/>
  <c r="DC14" i="30" l="1"/>
  <c r="DC30" i="30"/>
  <c r="DC39" i="30"/>
  <c r="DC25" i="30"/>
  <c r="DC34" i="30"/>
  <c r="DC37" i="30"/>
  <c r="DC51" i="30"/>
  <c r="DC26" i="30"/>
  <c r="DC38" i="30"/>
  <c r="DC24" i="30"/>
  <c r="DC35" i="30"/>
  <c r="DC22" i="30"/>
  <c r="DC32" i="30"/>
  <c r="DC50" i="30"/>
  <c r="DC40" i="30"/>
  <c r="DC16" i="30"/>
  <c r="DC56" i="30"/>
  <c r="DB9" i="30"/>
  <c r="DB64" i="30"/>
  <c r="DC62" i="30"/>
  <c r="DC44" i="30"/>
  <c r="DC45" i="30"/>
  <c r="DC27" i="30"/>
  <c r="DC47" i="30"/>
  <c r="DC23" i="30"/>
  <c r="DC28" i="30"/>
  <c r="DC58" i="30"/>
  <c r="DC36" i="30"/>
  <c r="DC59" i="30"/>
  <c r="DC15" i="30"/>
  <c r="DC52" i="30"/>
  <c r="DC33" i="30"/>
  <c r="DC19" i="30"/>
  <c r="DC21" i="30"/>
  <c r="DC43" i="30"/>
  <c r="DC57" i="30"/>
  <c r="DC17" i="30"/>
  <c r="DC42" i="30"/>
  <c r="DC29" i="30"/>
  <c r="DC54" i="30"/>
  <c r="DC41" i="30"/>
  <c r="DC49" i="30"/>
  <c r="DC55" i="30"/>
  <c r="DC48" i="30"/>
  <c r="DC60" i="30"/>
  <c r="DC61" i="30"/>
  <c r="DC46" i="30"/>
  <c r="DC20" i="30"/>
  <c r="DC53" i="30"/>
  <c r="DC18" i="30"/>
  <c r="DC31" i="30"/>
  <c r="DX69" i="30"/>
  <c r="DX70" i="30"/>
  <c r="DX9" i="30"/>
  <c r="DX64" i="30"/>
  <c r="DX72" i="30"/>
  <c r="DX71" i="30"/>
  <c r="DC1" i="30" l="1"/>
  <c r="DX73" i="30"/>
  <c r="EI69" i="30"/>
  <c r="EK69" i="30"/>
  <c r="EH69" i="30"/>
  <c r="EN69" i="30"/>
  <c r="EE69" i="30"/>
  <c r="EP69" i="30"/>
  <c r="EC69" i="30"/>
  <c r="EF69" i="30"/>
  <c r="EG69" i="30"/>
  <c r="EO69" i="30"/>
  <c r="ED69" i="30"/>
  <c r="EJ69" i="30"/>
  <c r="DY69" i="30"/>
  <c r="EA69" i="30"/>
  <c r="EM69" i="30"/>
  <c r="EL69" i="30"/>
  <c r="EB69" i="30"/>
  <c r="DZ69" i="30"/>
  <c r="EQ13" i="30" l="1"/>
  <c r="EQ69" i="30" l="1"/>
  <c r="ER13" i="30"/>
  <c r="EI70" i="30"/>
  <c r="EE70" i="30"/>
  <c r="EB70" i="30"/>
  <c r="EC70" i="30"/>
  <c r="EG70" i="30"/>
  <c r="EM70" i="30"/>
  <c r="EH70" i="30"/>
  <c r="DZ70" i="30"/>
  <c r="EN70" i="30"/>
  <c r="EP70" i="30"/>
  <c r="EO70" i="30"/>
  <c r="EL70" i="30"/>
  <c r="ED70" i="30"/>
  <c r="EQ32" i="30"/>
  <c r="ER32" i="30" s="1"/>
  <c r="EQ42" i="30"/>
  <c r="ER42" i="30" s="1"/>
  <c r="EQ60" i="30"/>
  <c r="ER60" i="30" s="1"/>
  <c r="EQ40" i="30"/>
  <c r="ER40" i="30" s="1"/>
  <c r="EQ33" i="30"/>
  <c r="ER33" i="30" s="1"/>
  <c r="EQ36" i="30"/>
  <c r="ER36" i="30" s="1"/>
  <c r="EQ61" i="30"/>
  <c r="ER61" i="30" s="1"/>
  <c r="EQ52" i="30"/>
  <c r="ER52" i="30" s="1"/>
  <c r="EQ57" i="30"/>
  <c r="ER57" i="30" s="1"/>
  <c r="EL71" i="30"/>
  <c r="EQ49" i="30"/>
  <c r="ER49" i="30" s="1"/>
  <c r="EJ72" i="30"/>
  <c r="EQ17" i="30"/>
  <c r="ER17" i="30" s="1"/>
  <c r="EE72" i="30"/>
  <c r="EE71" i="30"/>
  <c r="DY71" i="30"/>
  <c r="EQ21" i="30"/>
  <c r="ER21" i="30" s="1"/>
  <c r="EQ23" i="30"/>
  <c r="ER23" i="30" s="1"/>
  <c r="EQ37" i="30"/>
  <c r="ER37" i="30" s="1"/>
  <c r="EQ20" i="30"/>
  <c r="ER20" i="30" s="1"/>
  <c r="EQ41" i="30"/>
  <c r="ER41" i="30" s="1"/>
  <c r="DY9" i="30"/>
  <c r="DY64" i="30"/>
  <c r="EM71" i="30"/>
  <c r="EQ46" i="30"/>
  <c r="ER46" i="30" s="1"/>
  <c r="DY70" i="30"/>
  <c r="EQ30" i="30"/>
  <c r="ER30" i="30" s="1"/>
  <c r="EQ51" i="30"/>
  <c r="ER51" i="30" s="1"/>
  <c r="EQ27" i="30"/>
  <c r="ER27" i="30" s="1"/>
  <c r="EQ29" i="30"/>
  <c r="ER29" i="30" s="1"/>
  <c r="EQ38" i="30"/>
  <c r="ER38" i="30" s="1"/>
  <c r="EQ26" i="30"/>
  <c r="ER26" i="30" s="1"/>
  <c r="EQ16" i="30"/>
  <c r="DW72" i="30"/>
  <c r="DW71" i="30"/>
  <c r="EQ15" i="30"/>
  <c r="EQ18" i="30"/>
  <c r="ER18" i="30" s="1"/>
  <c r="EQ25" i="30"/>
  <c r="ER25" i="30" s="1"/>
  <c r="EQ58" i="30"/>
  <c r="ER58" i="30" s="1"/>
  <c r="EQ28" i="30"/>
  <c r="ER28" i="30" s="1"/>
  <c r="EQ47" i="30"/>
  <c r="ER47" i="30" s="1"/>
  <c r="EQ35" i="30"/>
  <c r="ER35" i="30" s="1"/>
  <c r="EQ22" i="30"/>
  <c r="ER22" i="30" s="1"/>
  <c r="EQ48" i="30"/>
  <c r="ER48" i="30" s="1"/>
  <c r="DY72" i="30"/>
  <c r="EJ71" i="30"/>
  <c r="EQ56" i="30"/>
  <c r="ER56" i="30" s="1"/>
  <c r="EJ70" i="30"/>
  <c r="EQ34" i="30"/>
  <c r="ER34" i="30" s="1"/>
  <c r="EO71" i="30"/>
  <c r="EM72" i="30"/>
  <c r="EQ45" i="30"/>
  <c r="ER45" i="30" s="1"/>
  <c r="EQ24" i="30"/>
  <c r="ER24" i="30" s="1"/>
  <c r="EQ55" i="30"/>
  <c r="ER55" i="30" s="1"/>
  <c r="EA64" i="30"/>
  <c r="EA9" i="30"/>
  <c r="EH71" i="30"/>
  <c r="EQ54" i="30"/>
  <c r="ER54" i="30" s="1"/>
  <c r="EQ31" i="30"/>
  <c r="ER31" i="30" s="1"/>
  <c r="EN71" i="30"/>
  <c r="EQ62" i="30"/>
  <c r="ER62" i="30" s="1"/>
  <c r="EQ39" i="30"/>
  <c r="ER39" i="30" s="1"/>
  <c r="EQ53" i="30"/>
  <c r="ER53" i="30" s="1"/>
  <c r="EA70" i="30"/>
  <c r="EQ43" i="30"/>
  <c r="ER43" i="30" s="1"/>
  <c r="EB64" i="30"/>
  <c r="EB9" i="30"/>
  <c r="EQ44" i="30"/>
  <c r="ER44" i="30" s="1"/>
  <c r="DW70" i="30"/>
  <c r="EQ59" i="30"/>
  <c r="ER59" i="30" s="1"/>
  <c r="EQ50" i="30"/>
  <c r="ER50" i="30" s="1"/>
  <c r="ED72" i="30"/>
  <c r="EK72" i="30"/>
  <c r="EG71" i="30"/>
  <c r="DZ71" i="30"/>
  <c r="DZ72" i="30"/>
  <c r="EH72" i="30"/>
  <c r="EO72" i="30"/>
  <c r="EK70" i="30"/>
  <c r="EJ9" i="30"/>
  <c r="EJ64" i="30"/>
  <c r="EA72" i="30"/>
  <c r="EL72" i="30"/>
  <c r="EI71" i="30"/>
  <c r="EP72" i="30"/>
  <c r="EC71" i="30"/>
  <c r="EH9" i="30"/>
  <c r="EH64" i="30"/>
  <c r="EB72" i="30"/>
  <c r="ED71" i="30"/>
  <c r="EG72" i="30"/>
  <c r="EP64" i="30"/>
  <c r="EP9" i="30"/>
  <c r="DZ9" i="30"/>
  <c r="DZ64" i="30"/>
  <c r="EP71" i="30"/>
  <c r="EK64" i="30"/>
  <c r="EK9" i="30"/>
  <c r="EF70" i="30"/>
  <c r="EF71" i="30"/>
  <c r="EN9" i="30"/>
  <c r="EN64" i="30"/>
  <c r="EF72" i="30"/>
  <c r="EK71" i="30"/>
  <c r="EC72" i="30"/>
  <c r="EA71" i="30"/>
  <c r="EI72" i="30"/>
  <c r="EL9" i="30"/>
  <c r="EL64" i="30"/>
  <c r="EG64" i="30"/>
  <c r="EG9" i="30"/>
  <c r="EC64" i="30"/>
  <c r="EC9" i="30"/>
  <c r="EM64" i="30"/>
  <c r="EM9" i="30"/>
  <c r="ED64" i="30"/>
  <c r="ED9" i="30"/>
  <c r="EB71" i="30"/>
  <c r="EO9" i="30"/>
  <c r="EO64" i="30"/>
  <c r="EN72" i="30"/>
  <c r="EF9" i="30"/>
  <c r="EF64" i="30"/>
  <c r="EI64" i="30"/>
  <c r="EI9" i="30"/>
  <c r="EE64" i="30"/>
  <c r="EE9" i="30"/>
  <c r="DZ73" i="30" l="1"/>
  <c r="EG73" i="30"/>
  <c r="EM73" i="30"/>
  <c r="EJ73" i="30"/>
  <c r="DW73" i="30"/>
  <c r="EO73" i="30"/>
  <c r="EF73" i="30"/>
  <c r="EE73" i="30"/>
  <c r="DY73" i="30"/>
  <c r="EL73" i="30"/>
  <c r="EK73" i="30"/>
  <c r="EI73" i="30"/>
  <c r="EP73" i="30"/>
  <c r="EC73" i="30"/>
  <c r="EQ19" i="30"/>
  <c r="ER19" i="30" s="1"/>
  <c r="DW9" i="30"/>
  <c r="EA73" i="30"/>
  <c r="EN73" i="30"/>
  <c r="EB73" i="30"/>
  <c r="DW64" i="30"/>
  <c r="EQ71" i="30"/>
  <c r="ER15" i="30"/>
  <c r="ED73" i="30"/>
  <c r="EH73" i="30"/>
  <c r="ER16" i="30"/>
  <c r="EQ72" i="30"/>
  <c r="EQ14" i="30"/>
  <c r="BP41" i="31" l="1"/>
  <c r="BH41" i="31"/>
  <c r="BW41" i="31"/>
  <c r="BM41" i="31"/>
  <c r="BF41" i="31"/>
  <c r="BV41" i="31"/>
  <c r="BV47" i="31" s="1"/>
  <c r="BO41" i="31"/>
  <c r="BG41" i="31"/>
  <c r="BU41" i="31"/>
  <c r="BL41" i="31"/>
  <c r="BE41" i="31"/>
  <c r="BT41" i="31"/>
  <c r="BN41" i="31"/>
  <c r="BD41" i="31"/>
  <c r="BD59" i="31" s="1"/>
  <c r="BS41" i="31"/>
  <c r="BK41" i="31"/>
  <c r="BR41" i="31"/>
  <c r="BJ41" i="31"/>
  <c r="BQ41" i="31"/>
  <c r="BI41" i="31"/>
  <c r="EQ70" i="30"/>
  <c r="EQ73" i="30" s="1"/>
  <c r="ER14" i="30"/>
  <c r="EQ9" i="30"/>
  <c r="EQ64" i="30"/>
  <c r="BD64" i="31" l="1"/>
  <c r="BD63" i="31"/>
  <c r="BD60" i="31"/>
  <c r="ER64" i="30"/>
  <c r="ER9" i="30"/>
  <c r="CG69" i="30"/>
  <c r="CG72" i="30" l="1"/>
  <c r="CG71" i="30"/>
  <c r="CG9" i="30"/>
  <c r="CG64" i="30"/>
  <c r="CG70" i="30"/>
  <c r="CG73" i="30" l="1"/>
  <c r="CN69" i="30" l="1"/>
  <c r="CY69" i="30"/>
  <c r="CI69" i="30"/>
  <c r="CT69" i="30"/>
  <c r="CL69" i="30"/>
  <c r="CO69" i="30"/>
  <c r="CR69" i="30"/>
  <c r="CV69" i="30"/>
  <c r="CQ69" i="30"/>
  <c r="CH69" i="30"/>
  <c r="CJ69" i="30"/>
  <c r="CX69" i="30"/>
  <c r="CP69" i="30"/>
  <c r="CW69" i="30"/>
  <c r="CU69" i="30"/>
  <c r="CK69" i="30"/>
  <c r="CM69" i="30"/>
  <c r="CS69" i="30"/>
  <c r="CF13" i="30"/>
  <c r="CZ13" i="30" s="1"/>
  <c r="DA13" i="30" s="1"/>
  <c r="CZ69" i="30" l="1"/>
  <c r="CF69" i="30"/>
  <c r="CO70" i="30" l="1"/>
  <c r="CN70" i="30"/>
  <c r="CK70" i="30"/>
  <c r="CS70" i="30"/>
  <c r="CV70" i="30"/>
  <c r="CQ70" i="30"/>
  <c r="CL70" i="30"/>
  <c r="CY70" i="30"/>
  <c r="CJ70" i="30"/>
  <c r="CP70" i="30"/>
  <c r="CT70" i="30"/>
  <c r="CM70" i="30"/>
  <c r="CW72" i="30"/>
  <c r="CF30" i="30"/>
  <c r="CZ30" i="30" s="1"/>
  <c r="DA30" i="30" s="1"/>
  <c r="CF37" i="30"/>
  <c r="CZ37" i="30" s="1"/>
  <c r="DA37" i="30" s="1"/>
  <c r="CF24" i="30"/>
  <c r="CZ24" i="30" s="1"/>
  <c r="DA24" i="30" s="1"/>
  <c r="CX71" i="30"/>
  <c r="CR71" i="30"/>
  <c r="CF44" i="30"/>
  <c r="CZ44" i="30" s="1"/>
  <c r="DA44" i="30" s="1"/>
  <c r="CT72" i="30"/>
  <c r="CF31" i="30"/>
  <c r="CZ31" i="30" s="1"/>
  <c r="DA31" i="30" s="1"/>
  <c r="CF62" i="30"/>
  <c r="CZ62" i="30" s="1"/>
  <c r="DA62" i="30" s="1"/>
  <c r="CU70" i="30"/>
  <c r="CF42" i="30"/>
  <c r="CZ42" i="30" s="1"/>
  <c r="DA42" i="30" s="1"/>
  <c r="CF25" i="30"/>
  <c r="CZ25" i="30" s="1"/>
  <c r="DA25" i="30" s="1"/>
  <c r="CF45" i="30"/>
  <c r="CZ45" i="30" s="1"/>
  <c r="DA45" i="30" s="1"/>
  <c r="CF54" i="30"/>
  <c r="CZ54" i="30" s="1"/>
  <c r="DA54" i="30" s="1"/>
  <c r="CK71" i="30"/>
  <c r="CQ71" i="30"/>
  <c r="CW70" i="30"/>
  <c r="CL72" i="30"/>
  <c r="CF27" i="30"/>
  <c r="CZ27" i="30" s="1"/>
  <c r="DA27" i="30" s="1"/>
  <c r="CF29" i="30"/>
  <c r="CZ29" i="30" s="1"/>
  <c r="DA29" i="30" s="1"/>
  <c r="CF53" i="30"/>
  <c r="CZ53" i="30" s="1"/>
  <c r="DA53" i="30" s="1"/>
  <c r="CF52" i="30"/>
  <c r="CZ52" i="30" s="1"/>
  <c r="DA52" i="30" s="1"/>
  <c r="CH64" i="30"/>
  <c r="CH9" i="30"/>
  <c r="CF40" i="30"/>
  <c r="CZ40" i="30" s="1"/>
  <c r="DA40" i="30" s="1"/>
  <c r="CK9" i="30"/>
  <c r="CK64" i="30"/>
  <c r="CF43" i="30"/>
  <c r="CZ43" i="30" s="1"/>
  <c r="DA43" i="30" s="1"/>
  <c r="CS72" i="30"/>
  <c r="CL9" i="30"/>
  <c r="CL64" i="30"/>
  <c r="CF28" i="30"/>
  <c r="CZ28" i="30" s="1"/>
  <c r="DA28" i="30" s="1"/>
  <c r="CU9" i="30"/>
  <c r="CU64" i="30"/>
  <c r="CF19" i="30"/>
  <c r="CZ19" i="30" s="1"/>
  <c r="DA19" i="30" s="1"/>
  <c r="CF50" i="30"/>
  <c r="CZ50" i="30" s="1"/>
  <c r="DA50" i="30" s="1"/>
  <c r="CF17" i="30"/>
  <c r="CZ17" i="30" s="1"/>
  <c r="DA17" i="30" s="1"/>
  <c r="CN72" i="30"/>
  <c r="CF57" i="30"/>
  <c r="CZ57" i="30" s="1"/>
  <c r="DA57" i="30" s="1"/>
  <c r="CF41" i="30"/>
  <c r="CZ41" i="30" s="1"/>
  <c r="DA41" i="30" s="1"/>
  <c r="CW71" i="30"/>
  <c r="CN71" i="30"/>
  <c r="CS64" i="30"/>
  <c r="CS9" i="30"/>
  <c r="CF48" i="30"/>
  <c r="CZ48" i="30" s="1"/>
  <c r="DA48" i="30" s="1"/>
  <c r="CM64" i="30"/>
  <c r="CM9" i="30"/>
  <c r="CW64" i="30"/>
  <c r="CW9" i="30"/>
  <c r="CY9" i="30"/>
  <c r="CY64" i="30"/>
  <c r="CX64" i="30"/>
  <c r="CX9" i="30"/>
  <c r="CY72" i="30"/>
  <c r="CF20" i="30"/>
  <c r="CZ20" i="30" s="1"/>
  <c r="DA20" i="30" s="1"/>
  <c r="CQ64" i="30"/>
  <c r="CQ9" i="30"/>
  <c r="CS71" i="30"/>
  <c r="CF33" i="30"/>
  <c r="CZ33" i="30" s="1"/>
  <c r="DA33" i="30" s="1"/>
  <c r="CF47" i="30"/>
  <c r="CZ47" i="30" s="1"/>
  <c r="DA47" i="30" s="1"/>
  <c r="CK72" i="30"/>
  <c r="CV64" i="30"/>
  <c r="CV9" i="30"/>
  <c r="CF34" i="30"/>
  <c r="CZ34" i="30" s="1"/>
  <c r="DA34" i="30" s="1"/>
  <c r="CF38" i="30"/>
  <c r="CZ38" i="30" s="1"/>
  <c r="DA38" i="30" s="1"/>
  <c r="CM71" i="30"/>
  <c r="CR70" i="30"/>
  <c r="CO72" i="30"/>
  <c r="CU71" i="30"/>
  <c r="CO9" i="30"/>
  <c r="CO64" i="30"/>
  <c r="CT9" i="30"/>
  <c r="CT64" i="30"/>
  <c r="CR72" i="30"/>
  <c r="CF23" i="30"/>
  <c r="CZ23" i="30" s="1"/>
  <c r="DA23" i="30" s="1"/>
  <c r="CU72" i="30"/>
  <c r="CF22" i="30"/>
  <c r="CZ22" i="30" s="1"/>
  <c r="DA22" i="30" s="1"/>
  <c r="CF39" i="30"/>
  <c r="CZ39" i="30" s="1"/>
  <c r="DA39" i="30" s="1"/>
  <c r="CF49" i="30"/>
  <c r="CZ49" i="30" s="1"/>
  <c r="DA49" i="30" s="1"/>
  <c r="CX70" i="30"/>
  <c r="CP64" i="30"/>
  <c r="CP9" i="30"/>
  <c r="CH70" i="30"/>
  <c r="CF61" i="30"/>
  <c r="CZ61" i="30" s="1"/>
  <c r="DA61" i="30" s="1"/>
  <c r="CV72" i="30"/>
  <c r="CF56" i="30"/>
  <c r="CZ56" i="30" s="1"/>
  <c r="DA56" i="30" s="1"/>
  <c r="CH72" i="30"/>
  <c r="CP72" i="30"/>
  <c r="CV71" i="30"/>
  <c r="CY71" i="30"/>
  <c r="CF26" i="30"/>
  <c r="CZ26" i="30" s="1"/>
  <c r="DA26" i="30" s="1"/>
  <c r="CX72" i="30"/>
  <c r="CM72" i="30"/>
  <c r="CF21" i="30"/>
  <c r="CZ21" i="30" s="1"/>
  <c r="DA21" i="30" s="1"/>
  <c r="CO71" i="30"/>
  <c r="CF60" i="30"/>
  <c r="CZ60" i="30" s="1"/>
  <c r="DA60" i="30" s="1"/>
  <c r="CF16" i="30"/>
  <c r="CF72" i="30" s="1"/>
  <c r="CF32" i="30"/>
  <c r="CZ32" i="30" s="1"/>
  <c r="DA32" i="30" s="1"/>
  <c r="CH71" i="30"/>
  <c r="CF18" i="30"/>
  <c r="CZ18" i="30" s="1"/>
  <c r="DA18" i="30" s="1"/>
  <c r="CF15" i="30"/>
  <c r="CF55" i="30"/>
  <c r="CZ55" i="30" s="1"/>
  <c r="DA55" i="30" s="1"/>
  <c r="CF51" i="30"/>
  <c r="CZ51" i="30" s="1"/>
  <c r="DA51" i="30" s="1"/>
  <c r="CR9" i="30"/>
  <c r="CR64" i="30"/>
  <c r="CF35" i="30"/>
  <c r="CZ35" i="30" s="1"/>
  <c r="DA35" i="30" s="1"/>
  <c r="CQ72" i="30"/>
  <c r="CF59" i="30"/>
  <c r="CZ59" i="30" s="1"/>
  <c r="DA59" i="30" s="1"/>
  <c r="CP71" i="30"/>
  <c r="CI70" i="30"/>
  <c r="CT71" i="30"/>
  <c r="CJ71" i="30"/>
  <c r="CL71" i="30"/>
  <c r="CJ9" i="30"/>
  <c r="CJ64" i="30"/>
  <c r="CJ72" i="30"/>
  <c r="CF46" i="30"/>
  <c r="CZ46" i="30" s="1"/>
  <c r="DA46" i="30" s="1"/>
  <c r="CI9" i="30"/>
  <c r="CI64" i="30"/>
  <c r="CF36" i="30"/>
  <c r="CZ36" i="30" s="1"/>
  <c r="DA36" i="30" s="1"/>
  <c r="CI71" i="30"/>
  <c r="CF58" i="30"/>
  <c r="CZ58" i="30" s="1"/>
  <c r="DA58" i="30" s="1"/>
  <c r="CN64" i="30"/>
  <c r="CN9" i="30"/>
  <c r="CF14" i="30"/>
  <c r="CZ14" i="30" s="1"/>
  <c r="CI72" i="30"/>
  <c r="CO73" i="30" l="1"/>
  <c r="CX73" i="30"/>
  <c r="CI73" i="30"/>
  <c r="CV73" i="30"/>
  <c r="CH73" i="30"/>
  <c r="CJ73" i="30"/>
  <c r="CL73" i="30"/>
  <c r="CF70" i="30"/>
  <c r="CW73" i="30"/>
  <c r="CQ73" i="30"/>
  <c r="CM73" i="30"/>
  <c r="CU73" i="30"/>
  <c r="CT73" i="30"/>
  <c r="CS73" i="30"/>
  <c r="CR73" i="30"/>
  <c r="CP73" i="30"/>
  <c r="CK73" i="30"/>
  <c r="CN73" i="30"/>
  <c r="CF9" i="30"/>
  <c r="CZ16" i="30"/>
  <c r="CY73" i="30"/>
  <c r="E36" i="31"/>
  <c r="DA14" i="30"/>
  <c r="CZ70" i="30"/>
  <c r="CZ15" i="30"/>
  <c r="CF64" i="30"/>
  <c r="CF71" i="30"/>
  <c r="E39" i="31" l="1"/>
  <c r="CZ72" i="30"/>
  <c r="DA16" i="30"/>
  <c r="CF73" i="30"/>
  <c r="CZ71" i="30"/>
  <c r="CZ73" i="30" s="1"/>
  <c r="DA15" i="30"/>
  <c r="DA64" i="30" s="1"/>
  <c r="CZ9" i="30"/>
  <c r="CZ64" i="30"/>
  <c r="H47" i="31"/>
  <c r="H48" i="31" s="1"/>
  <c r="L47" i="31"/>
  <c r="L48" i="31" s="1"/>
  <c r="K47" i="31"/>
  <c r="K48" i="31" s="1"/>
  <c r="K51" i="31" l="1"/>
  <c r="L52" i="31"/>
  <c r="AJ41" i="31"/>
  <c r="AU41" i="31"/>
  <c r="BA41" i="31"/>
  <c r="AT41" i="31"/>
  <c r="BB41" i="31"/>
  <c r="AV41" i="31"/>
  <c r="AV47" i="31" s="1"/>
  <c r="AV48" i="31" s="1"/>
  <c r="E38" i="31"/>
  <c r="AX41" i="31"/>
  <c r="AQ41" i="31"/>
  <c r="AW41" i="31"/>
  <c r="BC41" i="31"/>
  <c r="AN41" i="31"/>
  <c r="AS41" i="31"/>
  <c r="AK41" i="31"/>
  <c r="AZ41" i="31"/>
  <c r="AP41" i="31"/>
  <c r="AL41" i="31"/>
  <c r="AM41" i="31"/>
  <c r="AR41" i="31"/>
  <c r="E37" i="31"/>
  <c r="AO41" i="31"/>
  <c r="AY41" i="31"/>
  <c r="DA9" i="30"/>
  <c r="L51" i="31"/>
  <c r="G52" i="31"/>
  <c r="K52" i="31"/>
  <c r="G51" i="31"/>
  <c r="H52" i="31"/>
  <c r="H51" i="31"/>
  <c r="N47" i="31"/>
  <c r="N48" i="31" s="1"/>
  <c r="E41" i="31" l="1"/>
  <c r="E47" i="31" s="1"/>
  <c r="E48" i="31" s="1"/>
  <c r="N51" i="31"/>
  <c r="N52" i="31"/>
  <c r="E54" i="31" l="1"/>
  <c r="E52" i="31"/>
  <c r="E51" i="31"/>
  <c r="P47" i="31"/>
  <c r="P48" i="31" s="1"/>
  <c r="P59" i="31"/>
  <c r="P60" i="31" s="1"/>
  <c r="P52" i="31" l="1"/>
  <c r="P63" i="31"/>
  <c r="P64" i="31"/>
  <c r="P51" i="31"/>
  <c r="BL47" i="31"/>
  <c r="BL51" i="31" s="1"/>
  <c r="AM47" i="31"/>
  <c r="AM52" i="31" s="1"/>
  <c r="BS47" i="31"/>
  <c r="BS51" i="31" s="1"/>
  <c r="BE47" i="31"/>
  <c r="BE48" i="31" s="1"/>
  <c r="AD47" i="31"/>
  <c r="AD48" i="31" s="1"/>
  <c r="AZ47" i="31"/>
  <c r="AZ51" i="31" s="1"/>
  <c r="BN47" i="31"/>
  <c r="BN48" i="31" s="1"/>
  <c r="AS47" i="31"/>
  <c r="AS52" i="31" s="1"/>
  <c r="AW47" i="31"/>
  <c r="AW48" i="31" s="1"/>
  <c r="R47" i="31"/>
  <c r="R48" i="31" s="1"/>
  <c r="AE47" i="31"/>
  <c r="AE52" i="31" s="1"/>
  <c r="AJ47" i="31"/>
  <c r="AJ51" i="31" s="1"/>
  <c r="V47" i="31"/>
  <c r="AX47" i="31"/>
  <c r="AX48" i="31" s="1"/>
  <c r="AC47" i="31"/>
  <c r="AC51" i="31" s="1"/>
  <c r="AQ47" i="31"/>
  <c r="AQ52" i="31" s="1"/>
  <c r="BM47" i="31"/>
  <c r="BM51" i="31" s="1"/>
  <c r="BA47" i="31"/>
  <c r="BA48" i="31" s="1"/>
  <c r="AY47" i="31"/>
  <c r="AY51" i="31" s="1"/>
  <c r="Q47" i="31"/>
  <c r="AL47" i="31"/>
  <c r="AL51" i="31" s="1"/>
  <c r="AT47" i="31"/>
  <c r="AT52" i="31" s="1"/>
  <c r="BB47" i="31"/>
  <c r="BB52" i="31" s="1"/>
  <c r="Q59" i="31"/>
  <c r="Q64" i="31" s="1"/>
  <c r="BK47" i="31"/>
  <c r="BK52" i="31" s="1"/>
  <c r="S47" i="31"/>
  <c r="S48" i="31" s="1"/>
  <c r="AO47" i="31"/>
  <c r="AO52" i="31" s="1"/>
  <c r="BQ47" i="31"/>
  <c r="BQ51" i="31" s="1"/>
  <c r="AU47" i="31"/>
  <c r="AU52" i="31" s="1"/>
  <c r="AI47" i="31"/>
  <c r="AI48" i="31" s="1"/>
  <c r="AR47" i="31"/>
  <c r="AR52" i="31" s="1"/>
  <c r="AP47" i="31"/>
  <c r="AP48" i="31" s="1"/>
  <c r="BW47" i="31"/>
  <c r="BW52" i="31" s="1"/>
  <c r="BD47" i="31"/>
  <c r="BD48" i="31" s="1"/>
  <c r="BC47" i="31"/>
  <c r="BC51" i="31" s="1"/>
  <c r="BO47" i="31"/>
  <c r="BO51" i="31" s="1"/>
  <c r="BT47" i="31"/>
  <c r="BT48" i="31" s="1"/>
  <c r="BJ47" i="31"/>
  <c r="BJ51" i="31" s="1"/>
  <c r="BH47" i="31"/>
  <c r="BH51" i="31" s="1"/>
  <c r="AK47" i="31"/>
  <c r="AK51" i="31" s="1"/>
  <c r="U47" i="31"/>
  <c r="U51" i="31" s="1"/>
  <c r="BR47" i="31"/>
  <c r="BR52" i="31" s="1"/>
  <c r="BF47" i="31"/>
  <c r="BF51" i="31" s="1"/>
  <c r="BG47" i="31"/>
  <c r="BG52" i="31" s="1"/>
  <c r="AH47" i="31"/>
  <c r="AH52" i="31" s="1"/>
  <c r="Z47" i="31"/>
  <c r="Z51" i="31" s="1"/>
  <c r="X47" i="31"/>
  <c r="X48" i="31" s="1"/>
  <c r="BU47" i="31"/>
  <c r="BU51" i="31" s="1"/>
  <c r="AB47" i="31"/>
  <c r="AB48" i="31" s="1"/>
  <c r="BV52" i="31"/>
  <c r="AF47" i="31"/>
  <c r="AF48" i="31" s="1"/>
  <c r="W47" i="31"/>
  <c r="W48" i="31" s="1"/>
  <c r="AA47" i="31"/>
  <c r="AA48" i="31" s="1"/>
  <c r="BP47" i="31"/>
  <c r="BP48" i="31" s="1"/>
  <c r="T47" i="31"/>
  <c r="T51" i="31" s="1"/>
  <c r="AN47" i="31"/>
  <c r="AN51" i="31" s="1"/>
  <c r="BI47" i="31"/>
  <c r="BI48" i="31" s="1"/>
  <c r="AG47" i="31"/>
  <c r="AG48" i="31" s="1"/>
  <c r="Y47" i="31"/>
  <c r="Y51" i="31" s="1"/>
  <c r="Q52" i="31" l="1"/>
  <c r="Q48" i="31"/>
  <c r="V51" i="31"/>
  <c r="V48" i="31"/>
  <c r="BT51" i="31"/>
  <c r="AY52" i="31"/>
  <c r="BD51" i="31"/>
  <c r="S51" i="31"/>
  <c r="AD51" i="31"/>
  <c r="AQ51" i="31"/>
  <c r="BP51" i="31"/>
  <c r="Z52" i="31"/>
  <c r="BL48" i="31"/>
  <c r="AG52" i="31"/>
  <c r="AF51" i="31"/>
  <c r="AI51" i="31"/>
  <c r="AC52" i="31"/>
  <c r="BV51" i="31"/>
  <c r="Y48" i="31"/>
  <c r="BJ52" i="31"/>
  <c r="BR48" i="31"/>
  <c r="AT51" i="31"/>
  <c r="BA52" i="31"/>
  <c r="AX52" i="31"/>
  <c r="BA51" i="31"/>
  <c r="AX51" i="31"/>
  <c r="AF52" i="31"/>
  <c r="AO48" i="31"/>
  <c r="BC52" i="31"/>
  <c r="BF48" i="31"/>
  <c r="BB51" i="31"/>
  <c r="AV51" i="31"/>
  <c r="V52" i="31"/>
  <c r="BN52" i="31"/>
  <c r="AV52" i="31"/>
  <c r="AJ52" i="31"/>
  <c r="AZ52" i="31"/>
  <c r="AA51" i="31"/>
  <c r="AB52" i="31"/>
  <c r="BW51" i="31"/>
  <c r="AU48" i="31"/>
  <c r="AH51" i="31"/>
  <c r="BI52" i="31"/>
  <c r="AB51" i="31"/>
  <c r="AH48" i="31"/>
  <c r="U48" i="31"/>
  <c r="BT52" i="31"/>
  <c r="BW48" i="31"/>
  <c r="AU51" i="31"/>
  <c r="BK51" i="31"/>
  <c r="AL48" i="31"/>
  <c r="BK48" i="31"/>
  <c r="AL52" i="31"/>
  <c r="Y52" i="31"/>
  <c r="T48" i="31"/>
  <c r="X51" i="31"/>
  <c r="BF52" i="31"/>
  <c r="BH52" i="31"/>
  <c r="AR48" i="31"/>
  <c r="AO51" i="31"/>
  <c r="BS48" i="31"/>
  <c r="AM48" i="31"/>
  <c r="AA52" i="31"/>
  <c r="BI51" i="31"/>
  <c r="T52" i="31"/>
  <c r="W52" i="31"/>
  <c r="X52" i="31"/>
  <c r="BG48" i="31"/>
  <c r="U52" i="31"/>
  <c r="BH48" i="31"/>
  <c r="BO52" i="31"/>
  <c r="AR51" i="31"/>
  <c r="BQ48" i="31"/>
  <c r="BB48" i="31"/>
  <c r="AQ48" i="31"/>
  <c r="AS48" i="31"/>
  <c r="AJ48" i="31"/>
  <c r="BE52" i="31"/>
  <c r="BC48" i="31"/>
  <c r="AN52" i="31"/>
  <c r="BU52" i="31"/>
  <c r="AK52" i="31"/>
  <c r="AP52" i="31"/>
  <c r="Q63" i="31"/>
  <c r="BM52" i="31"/>
  <c r="AE48" i="31"/>
  <c r="AZ48" i="31"/>
  <c r="AE51" i="31"/>
  <c r="AS51" i="31"/>
  <c r="AN48" i="31"/>
  <c r="BP52" i="31"/>
  <c r="W51" i="31"/>
  <c r="BV48" i="31"/>
  <c r="BU48" i="31"/>
  <c r="Z48" i="31"/>
  <c r="BG51" i="31"/>
  <c r="BR51" i="31"/>
  <c r="AK48" i="31"/>
  <c r="BJ48" i="31"/>
  <c r="BO48" i="31"/>
  <c r="BD52" i="31"/>
  <c r="AP51" i="31"/>
  <c r="AI52" i="31"/>
  <c r="BQ52" i="31"/>
  <c r="S52" i="31"/>
  <c r="Q60" i="31"/>
  <c r="AT48" i="31"/>
  <c r="Q51" i="31"/>
  <c r="AY48" i="31"/>
  <c r="BM48" i="31"/>
  <c r="AC48" i="31"/>
  <c r="R51" i="31"/>
  <c r="BE51" i="31"/>
  <c r="AG51" i="31"/>
  <c r="R52" i="31"/>
  <c r="AW52" i="31"/>
  <c r="AW51" i="31"/>
  <c r="BN51" i="31"/>
  <c r="AD52" i="31"/>
  <c r="BS52" i="31"/>
  <c r="BL52" i="31"/>
  <c r="AM51"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Bywaters</author>
  </authors>
  <commentList>
    <comment ref="E12" authorId="0" shapeId="0" xr:uid="{00000000-0006-0000-0600-000001000000}">
      <text>
        <r>
          <rPr>
            <sz val="9"/>
            <color rgb="FF000000"/>
            <rFont val="Tahoma"/>
            <family val="2"/>
          </rPr>
          <t>For Casual and Consultant personnel, determine this average by dividing budgeted annual hours by 26 fortnights.</t>
        </r>
      </text>
    </comment>
    <comment ref="G12" authorId="0" shapeId="0" xr:uid="{00000000-0006-0000-0600-000002000000}">
      <text>
        <r>
          <rPr>
            <sz val="9"/>
            <color rgb="FF000000"/>
            <rFont val="Tahoma"/>
            <family val="2"/>
          </rPr>
          <t xml:space="preserve">Entering a value for Casual and Consultant personnel will be ineffective as they have no entitlement to paid leave.
</t>
        </r>
      </text>
    </comment>
    <comment ref="AE12" authorId="0" shapeId="0" xr:uid="{00000000-0006-0000-0600-000003000000}">
      <text>
        <r>
          <rPr>
            <sz val="9"/>
            <color rgb="FF000000"/>
            <rFont val="Tahoma"/>
            <family val="2"/>
          </rPr>
          <t>Selecting 1 for Casual and Consultant personnel will be ineffective as they have no entitlement to paid leave.</t>
        </r>
      </text>
    </comment>
    <comment ref="AF12" authorId="0" shapeId="0" xr:uid="{00000000-0006-0000-0600-000004000000}">
      <text>
        <r>
          <rPr>
            <sz val="9"/>
            <color rgb="FF000000"/>
            <rFont val="Tahoma"/>
            <family val="2"/>
          </rPr>
          <t xml:space="preserve">Selecting 1 for Casual and Consultant personnel will be ineffective as they have no entitlement to paid leave.
</t>
        </r>
      </text>
    </comment>
    <comment ref="BJ12" authorId="0" shapeId="0" xr:uid="{00000000-0006-0000-0600-000005000000}">
      <text>
        <r>
          <rPr>
            <sz val="9"/>
            <color rgb="FF000000"/>
            <rFont val="Tahoma"/>
            <family val="2"/>
          </rPr>
          <t>Unallocated cost defaults to Indirect OH.</t>
        </r>
      </text>
    </comment>
    <comment ref="CN12" authorId="0" shapeId="0" xr:uid="{00000000-0006-0000-0600-000006000000}">
      <text>
        <r>
          <rPr>
            <sz val="9"/>
            <color rgb="FF000000"/>
            <rFont val="Tahoma"/>
            <family val="2"/>
          </rPr>
          <t>Unallocated cost defaults to House 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Bywaters</author>
  </authors>
  <commentList>
    <comment ref="F12" authorId="0" shapeId="0" xr:uid="{00000000-0006-0000-0700-000001000000}">
      <text>
        <r>
          <rPr>
            <sz val="9"/>
            <color rgb="FF000000"/>
            <rFont val="Tahoma"/>
            <family val="2"/>
          </rPr>
          <t>Depreciation will only be relevant for properties which are owned.</t>
        </r>
      </text>
    </comment>
    <comment ref="AT12" authorId="0" shapeId="0" xr:uid="{00000000-0006-0000-0700-000002000000}">
      <text>
        <r>
          <rPr>
            <sz val="9"/>
            <color rgb="FF000000"/>
            <rFont val="Tahoma"/>
            <family val="2"/>
          </rPr>
          <t>Unallocated cost defaults to Indirect OH.</t>
        </r>
      </text>
    </comment>
    <comment ref="BW12" authorId="0" shapeId="0" xr:uid="{00000000-0006-0000-0700-000003000000}">
      <text>
        <r>
          <rPr>
            <sz val="9"/>
            <color rgb="FF000000"/>
            <rFont val="Tahoma"/>
            <family val="2"/>
          </rPr>
          <t>Unallocated 'Accom' cost defaults to House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Scott Bywaters</author>
  </authors>
  <commentList>
    <comment ref="F12" authorId="0" shapeId="0" xr:uid="{00000000-0006-0000-0800-000001000000}">
      <text>
        <r>
          <rPr>
            <sz val="9"/>
            <color rgb="FF000000"/>
            <rFont val="Tahoma"/>
            <family val="2"/>
          </rPr>
          <t>Depreciation will only be relevant for vehicles which are owned.</t>
        </r>
      </text>
    </comment>
    <comment ref="AO12" authorId="0" shapeId="0" xr:uid="{00000000-0006-0000-0800-000002000000}">
      <text>
        <r>
          <rPr>
            <sz val="9"/>
            <color rgb="FF000000"/>
            <rFont val="Tahoma"/>
            <family val="2"/>
          </rPr>
          <t>Unallocated cost defaults to Indirect OH.</t>
        </r>
      </text>
    </comment>
    <comment ref="BR12" authorId="0" shapeId="0" xr:uid="{00000000-0006-0000-0800-000003000000}">
      <text>
        <r>
          <rPr>
            <sz val="9"/>
            <color rgb="FF000000"/>
            <rFont val="Tahoma"/>
            <family val="2"/>
          </rPr>
          <t>Unallocated 'Accom' cost defaults to House 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Scott Bywaters</author>
  </authors>
  <commentList>
    <comment ref="AE12" authorId="0" shapeId="0" xr:uid="{00000000-0006-0000-0900-000001000000}">
      <text>
        <r>
          <rPr>
            <sz val="9"/>
            <color rgb="FF000000"/>
            <rFont val="Tahoma"/>
            <family val="2"/>
          </rPr>
          <t>Unallocated 'Accom' cost defaults to House 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Scott Bywaters</author>
  </authors>
  <commentList>
    <comment ref="BL12" authorId="0" shapeId="0" xr:uid="{1BAECA09-FFBF-43A6-A748-51E855E7D6A9}">
      <text>
        <r>
          <rPr>
            <sz val="9"/>
            <color rgb="FF000000"/>
            <rFont val="Tahoma"/>
            <family val="2"/>
          </rPr>
          <t>Unallocated cost defaults to House 1.</t>
        </r>
      </text>
    </comment>
    <comment ref="DC12" authorId="0" shapeId="0" xr:uid="{149499AA-EC84-4B3F-9C09-4095B6B96FC3}">
      <text>
        <r>
          <rPr>
            <sz val="9"/>
            <color rgb="FF000000"/>
            <rFont val="Tahoma"/>
            <family val="2"/>
          </rPr>
          <t>Unallocated cost defaults to Health Professional 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<sst xmlns="http://schemas.openxmlformats.org/spreadsheetml/2006/main" count="879" uniqueCount="390">
  <si>
    <t xml:space="preserve">Service Provider Costing &amp; Pricing Model </t>
  </si>
  <si>
    <t>Prepared by the Centre for Public Value and 
the Centre for Social Impact for 
the ACT Government</t>
  </si>
  <si>
    <t>Tool Version - Delphi Consult 1 Draft VA</t>
  </si>
  <si>
    <t>Important General Notice</t>
  </si>
  <si>
    <t xml:space="preserve">This document is intended to give users of the Provider Model and the Program Model an understanding of how to use the models, but it is not intended to be a stand-alone resource. Rather, users should consult appropriate professionals when they seek to utilise the models for their own organisation. Additionally, this Handbook does not include descriptions regarding all aspects of the Models nor does it necessarily provide information that is relevant to all human services providers in every situation. While every effort has been made to design the Models and the Handbook to meet the needs of the widest possible audience within the human services sector in ACT, it is unlikely that these resources can mirror each exact situation or the experience of every human services provider or other organisations that might choose to implement this resource. As such, every reader and user of these resources is strongly encouraged to consider every aspect of the Models in the context of their organisation and to consider which elements fit or do not fit in that context. 
It is the users’ responsibility to ensure they understand how to apply these resources, to ensure they appreciate the suggested responses and outcomes of calculations made by the Models, that they understand how such outcomes may be used or interpreted in terms of their funding arrangements and relationships with funders and also that they undertake a review of the resources to ensure they understand the extent to which there are gaps, errors or omissions relative to their organisation. </t>
  </si>
  <si>
    <t>All costs and prices are calculated and quoted without considering the effects of the Goods and Services Tax (GST) and its particular application to human services providers.</t>
  </si>
  <si>
    <t>No responsibility is accepted by the Centre for Public Value, the Centre for Social Impact, the University of Western Australia, or the ACT Government in relation to any errors or omissions, or any loss that might arise out of the usage of these materials.</t>
  </si>
  <si>
    <t>Look and feel</t>
  </si>
  <si>
    <t>a1</t>
  </si>
  <si>
    <t>Formula</t>
  </si>
  <si>
    <t>blue border; black text; protected</t>
  </si>
  <si>
    <t>Manual data entry</t>
  </si>
  <si>
    <t>blue border; light blue fill; black text; unprotected</t>
  </si>
  <si>
    <t>Select from the dropdown menu</t>
  </si>
  <si>
    <t>white border; blue fill; white text; unprotected</t>
  </si>
  <si>
    <t>Administration use only</t>
  </si>
  <si>
    <t>blue border; light green fill; black text; unprotected</t>
  </si>
  <si>
    <t>Model build only</t>
  </si>
  <si>
    <t>blue border; dark green fill; white text; protected</t>
  </si>
  <si>
    <t>comment</t>
  </si>
  <si>
    <t>Note to assist with using the tool</t>
  </si>
  <si>
    <t>dark blue text</t>
  </si>
  <si>
    <t>ERROR</t>
  </si>
  <si>
    <t>Error check formula indicating error</t>
  </si>
  <si>
    <t>white border solid red; bold white text</t>
  </si>
  <si>
    <t>Rounding</t>
  </si>
  <si>
    <t>Calculated values are generally rounded to the accuracy at which they appear.</t>
  </si>
  <si>
    <t>Rounding differences in allocations are attributed to Indirect OH</t>
  </si>
  <si>
    <t>Organisation</t>
  </si>
  <si>
    <t>Your Organisation</t>
  </si>
  <si>
    <t>Year</t>
  </si>
  <si>
    <t>Prepared by</t>
  </si>
  <si>
    <t>Reviewed by</t>
  </si>
  <si>
    <t>Approved by</t>
  </si>
  <si>
    <t>Alpha names indicate draft.  Numeric names indicate final.</t>
  </si>
  <si>
    <t>Rev</t>
  </si>
  <si>
    <t>Date created</t>
  </si>
  <si>
    <t>Author</t>
  </si>
  <si>
    <t>Comments</t>
  </si>
  <si>
    <t>A</t>
  </si>
  <si>
    <t>Payroll information</t>
  </si>
  <si>
    <t>Standard working hours per week</t>
  </si>
  <si>
    <t>Standard working hours per fortnight</t>
  </si>
  <si>
    <t>Standard working hours per year</t>
  </si>
  <si>
    <t>Annual leave weeks per year</t>
  </si>
  <si>
    <t>Full entitlement</t>
  </si>
  <si>
    <t>Public holiday weeks per year</t>
  </si>
  <si>
    <t>Sick leave weeks per year</t>
  </si>
  <si>
    <t>Base this value on experience, to a maximum of 2</t>
  </si>
  <si>
    <t>At work weeks per year</t>
  </si>
  <si>
    <t>Weeks per year</t>
  </si>
  <si>
    <t>Annual leave loading rate (%)</t>
  </si>
  <si>
    <t>LSL rate (%)</t>
  </si>
  <si>
    <t>Use your LSL model</t>
  </si>
  <si>
    <t>Agency uplift rate (%)</t>
  </si>
  <si>
    <t>Agency margin</t>
  </si>
  <si>
    <t>Superannuation rate (%)</t>
  </si>
  <si>
    <t>Use ATO published rate applicable to the period (averaged if necessary if you don't follow a Jul-Jun financial year)</t>
  </si>
  <si>
    <t>Workers compensation rate (%)</t>
  </si>
  <si>
    <t>Payroll tax rate (%)</t>
  </si>
  <si>
    <t>Accommodation services information</t>
  </si>
  <si>
    <t>Address</t>
  </si>
  <si>
    <t>House
short name</t>
  </si>
  <si>
    <t>No. beds available
#</t>
  </si>
  <si>
    <t>Occupancy rate
%</t>
  </si>
  <si>
    <t>Utilised bed days per year
#</t>
  </si>
  <si>
    <t>Fee for Service</t>
  </si>
  <si>
    <t>Total</t>
  </si>
  <si>
    <t>DO NOT EXPAND THIS RANGE.  IF YOU REQUIRE MORE ROWS THE MODEL WILL REQUIRE CUSTOMISATION.</t>
  </si>
  <si>
    <t>Health Professionals information</t>
  </si>
  <si>
    <t>Health Professional classification</t>
  </si>
  <si>
    <t>HP
short class'n</t>
  </si>
  <si>
    <t>Program information</t>
  </si>
  <si>
    <t>Program title</t>
  </si>
  <si>
    <t>Program short title</t>
  </si>
  <si>
    <t>Service Delivery Unit (SDU)</t>
  </si>
  <si>
    <t>SDUs per year</t>
  </si>
  <si>
    <t>Corporate Activities</t>
  </si>
  <si>
    <t>Corporate</t>
  </si>
  <si>
    <t>$</t>
  </si>
  <si>
    <t>Commercial Activities</t>
  </si>
  <si>
    <t>Commercial</t>
  </si>
  <si>
    <t>Fundraising</t>
  </si>
  <si>
    <t>Accommodation</t>
  </si>
  <si>
    <t>Accom</t>
  </si>
  <si>
    <t>Bed day</t>
  </si>
  <si>
    <t>Health Professionals</t>
  </si>
  <si>
    <t>Health</t>
  </si>
  <si>
    <t>Consult</t>
  </si>
  <si>
    <t>Indirect overhead</t>
  </si>
  <si>
    <t>Indirect OH</t>
  </si>
  <si>
    <t>Calendar information</t>
  </si>
  <si>
    <t>Days per year</t>
  </si>
  <si>
    <t>Days per week</t>
  </si>
  <si>
    <t>Weeks per fortnight</t>
  </si>
  <si>
    <t>Fortnights per year</t>
  </si>
  <si>
    <t>Cost types</t>
  </si>
  <si>
    <t>Cost type</t>
  </si>
  <si>
    <t>Direct</t>
  </si>
  <si>
    <t>Indirect</t>
  </si>
  <si>
    <t>Health Professional (HP) employment types</t>
  </si>
  <si>
    <t>HP employment type</t>
  </si>
  <si>
    <t>Staff</t>
  </si>
  <si>
    <t>Consultant</t>
  </si>
  <si>
    <t>Employment types</t>
  </si>
  <si>
    <t>Employment type</t>
  </si>
  <si>
    <t>Entitled to leave?
1=yes
0=no</t>
  </si>
  <si>
    <t>Super and on-costs applicable?
1=yes
0=no</t>
  </si>
  <si>
    <t>Health Professional employment type</t>
  </si>
  <si>
    <t>FT/PT</t>
  </si>
  <si>
    <t>Casual</t>
  </si>
  <si>
    <t>Funding Types</t>
  </si>
  <si>
    <t>Government</t>
  </si>
  <si>
    <t>Philanthropy</t>
  </si>
  <si>
    <t>Donations and Fundraising</t>
  </si>
  <si>
    <t>Other</t>
  </si>
  <si>
    <t>Inactive message</t>
  </si>
  <si>
    <t>NOT IN USE</t>
  </si>
  <si>
    <t>Allocation to inactive program?</t>
  </si>
  <si>
    <t>Allocation to inactive house?</t>
  </si>
  <si>
    <t>Program ref --&gt;</t>
  </si>
  <si>
    <t>House ref --&gt;</t>
  </si>
  <si>
    <t>Enter</t>
  </si>
  <si>
    <t>Choose</t>
  </si>
  <si>
    <t>E / swhpfn</t>
  </si>
  <si>
    <t>E x fnpa</t>
  </si>
  <si>
    <t>I x G x AL_propn</t>
  </si>
  <si>
    <t>I x SL_propn</t>
  </si>
  <si>
    <t>I x PH_propn</t>
  </si>
  <si>
    <t>I - sum(J:L)</t>
  </si>
  <si>
    <t>sum(J:M)</t>
  </si>
  <si>
    <t>F x J</t>
  </si>
  <si>
    <t>F x K</t>
  </si>
  <si>
    <t>F x L</t>
  </si>
  <si>
    <t>F x M</t>
  </si>
  <si>
    <t>sum(O:S)</t>
  </si>
  <si>
    <t>O x AL_loading_rate</t>
  </si>
  <si>
    <t>sum(T:U)</t>
  </si>
  <si>
    <t>V x super_rate</t>
  </si>
  <si>
    <t>sum(V:W)</t>
  </si>
  <si>
    <t>T x AL_propn</t>
  </si>
  <si>
    <t>T x LSL_rate</t>
  </si>
  <si>
    <t>X x wcomp_rate</t>
  </si>
  <si>
    <t>X x ptax_rate</t>
  </si>
  <si>
    <t>sum(X:AC)</t>
  </si>
  <si>
    <t>J + K</t>
  </si>
  <si>
    <t>F x (1+agency_uplift_rate)</t>
  </si>
  <si>
    <t>AG x AH</t>
  </si>
  <si>
    <t>AD + AI</t>
  </si>
  <si>
    <t>sum(BK:CJ)</t>
  </si>
  <si>
    <t>CK - AJ</t>
  </si>
  <si>
    <t>CF</t>
  </si>
  <si>
    <t>sum(DH:EA)</t>
  </si>
  <si>
    <t>EB - CF</t>
  </si>
  <si>
    <t>BI</t>
  </si>
  <si>
    <t>lookup on EE</t>
  </si>
  <si>
    <t>EG &amp; EE</t>
  </si>
  <si>
    <t>EG &amp; C</t>
  </si>
  <si>
    <t>I x ED x EF</t>
  </si>
  <si>
    <t>CG for Direct</t>
  </si>
  <si>
    <t>CG - EK</t>
  </si>
  <si>
    <t>Subtotal</t>
  </si>
  <si>
    <t>Identification and profile</t>
  </si>
  <si>
    <t>Hours</t>
  </si>
  <si>
    <t>Normal pay</t>
  </si>
  <si>
    <t>Loading</t>
  </si>
  <si>
    <t>Super</t>
  </si>
  <si>
    <t>Provisions and on-costs</t>
  </si>
  <si>
    <t>Leave backfill</t>
  </si>
  <si>
    <t>Allocation to programs %</t>
  </si>
  <si>
    <t>Allocation to programs $</t>
  </si>
  <si>
    <t>Allocation of 'Accom' portion to houses % (if applicable)</t>
  </si>
  <si>
    <t>Allocation of 'Accom' portion to houses $ (if applicable)</t>
  </si>
  <si>
    <t>Health Professionals activity (if applicable)</t>
  </si>
  <si>
    <t>Ref</t>
  </si>
  <si>
    <t>Position</t>
  </si>
  <si>
    <t>Average hours per fortnight
hours</t>
  </si>
  <si>
    <t>Budgeted rate ph
$</t>
  </si>
  <si>
    <t>Proportion of AL taken
%</t>
  </si>
  <si>
    <t>FTE
%</t>
  </si>
  <si>
    <t>Total hours per year
hours</t>
  </si>
  <si>
    <t>Annual leave
hours</t>
  </si>
  <si>
    <t>Sick leave
hours</t>
  </si>
  <si>
    <t>Public holidays
hours</t>
  </si>
  <si>
    <t>At work
hours</t>
  </si>
  <si>
    <t>Total
hours</t>
  </si>
  <si>
    <t>Annual leave
$</t>
  </si>
  <si>
    <t>Sick leave
$</t>
  </si>
  <si>
    <t>Public holidays
$</t>
  </si>
  <si>
    <t>At work
$</t>
  </si>
  <si>
    <t>Allowances annual amount
$</t>
  </si>
  <si>
    <t>Total normal pay
$</t>
  </si>
  <si>
    <t>Annual leave loading
$</t>
  </si>
  <si>
    <t>Normal pay and loading
$</t>
  </si>
  <si>
    <t>Super
$</t>
  </si>
  <si>
    <t>Normal pay, loading and super
$</t>
  </si>
  <si>
    <t>Long service leave
$</t>
  </si>
  <si>
    <t>Workers comp
$</t>
  </si>
  <si>
    <t>Compulsory Redundancy Payments Provision
$</t>
  </si>
  <si>
    <t>Payroll tax
$</t>
  </si>
  <si>
    <t>Total payroll
$</t>
  </si>
  <si>
    <t>Backfill annual leave?
1/0</t>
  </si>
  <si>
    <t>Backfill sick leave?
1/0</t>
  </si>
  <si>
    <t>Base for backfill
hours</t>
  </si>
  <si>
    <t>Backfill rate ph
$</t>
  </si>
  <si>
    <t>Backfill cost
$</t>
  </si>
  <si>
    <t>Total employment costs
$</t>
  </si>
  <si>
    <t>Total
$</t>
  </si>
  <si>
    <t>Error
$</t>
  </si>
  <si>
    <t>SDUs per hour</t>
  </si>
  <si>
    <t>Direct cost
$</t>
  </si>
  <si>
    <t>Indirect cost
$</t>
  </si>
  <si>
    <t>Summary --&gt;</t>
  </si>
  <si>
    <t>Summary of Direct --&gt;</t>
  </si>
  <si>
    <t>Summary of Indirect --&gt;</t>
  </si>
  <si>
    <t>Error --&gt;</t>
  </si>
  <si>
    <t>Total of indirect people costs</t>
  </si>
  <si>
    <t>Less: Separately recovered</t>
  </si>
  <si>
    <t>Total separately recovered</t>
  </si>
  <si>
    <t>Summary by Health Professional --&gt;</t>
  </si>
  <si>
    <t>row</t>
  </si>
  <si>
    <t>emp type trigger</t>
  </si>
  <si>
    <t>classn trigger</t>
  </si>
  <si>
    <t>Error</t>
  </si>
  <si>
    <t>Cross-check to summary tables</t>
  </si>
  <si>
    <t>Enter (Ref1:10)</t>
  </si>
  <si>
    <t>sum(D:Q)</t>
  </si>
  <si>
    <t>sum(AU:BT)</t>
  </si>
  <si>
    <t>BU - R</t>
  </si>
  <si>
    <t>sum(BW:CP)</t>
  </si>
  <si>
    <t>CQ - BR</t>
  </si>
  <si>
    <t>SDU = Service Delivery Unit</t>
  </si>
  <si>
    <t>Identification</t>
  </si>
  <si>
    <t>Annual costs ($)</t>
  </si>
  <si>
    <t>Allocation to programs SDU</t>
  </si>
  <si>
    <t>Property description (Address/Location/Title)</t>
  </si>
  <si>
    <t>Identifier</t>
  </si>
  <si>
    <t>Rent or notional rent
$</t>
  </si>
  <si>
    <t>Loan interest 
$</t>
  </si>
  <si>
    <t>Depreciation
$</t>
  </si>
  <si>
    <t>Public liab. insurance
$</t>
  </si>
  <si>
    <t>General insurance
$</t>
  </si>
  <si>
    <t>Repairs
$</t>
  </si>
  <si>
    <t>Electricity
$</t>
  </si>
  <si>
    <t>Cleaning
$</t>
  </si>
  <si>
    <t>Water
$</t>
  </si>
  <si>
    <t>Gas
$</t>
  </si>
  <si>
    <t>Security
$</t>
  </si>
  <si>
    <t>Gardening and grounds
$</t>
  </si>
  <si>
    <t>Rates
$</t>
  </si>
  <si>
    <t>Other
$</t>
  </si>
  <si>
    <t>Total annual costs
$</t>
  </si>
  <si>
    <t>Allocation
 SDU
description</t>
  </si>
  <si>
    <t>Allocation base
SDU's</t>
  </si>
  <si>
    <t>sum(D:N)</t>
  </si>
  <si>
    <t>sum(AP:BO)</t>
  </si>
  <si>
    <t>BP - O</t>
  </si>
  <si>
    <t>sum(BR:CK)</t>
  </si>
  <si>
    <t>CL - BM</t>
  </si>
  <si>
    <t>Vehicle description</t>
  </si>
  <si>
    <t>Registration</t>
  </si>
  <si>
    <t>Loan interest
$</t>
  </si>
  <si>
    <t>Licensing
$</t>
  </si>
  <si>
    <t>Insurance
$</t>
  </si>
  <si>
    <t>Fuel
$</t>
  </si>
  <si>
    <t>Repairs and maint
$</t>
  </si>
  <si>
    <t>Roadside assist
$</t>
  </si>
  <si>
    <t>Garaging
$</t>
  </si>
  <si>
    <t>sum(D:AC)</t>
  </si>
  <si>
    <t>sum(AE:AX)</t>
  </si>
  <si>
    <t>AY - AA</t>
  </si>
  <si>
    <t>Annual costs allocated to programs $</t>
  </si>
  <si>
    <t>Expense description</t>
  </si>
  <si>
    <t>Account code</t>
  </si>
  <si>
    <t>Lookup B</t>
  </si>
  <si>
    <t>F - sum(G:AE)</t>
  </si>
  <si>
    <t>Annual cost
$</t>
  </si>
  <si>
    <t>Error
unallocated SDU</t>
  </si>
  <si>
    <t>People - direct</t>
  </si>
  <si>
    <t>People - indirect</t>
  </si>
  <si>
    <t>Property</t>
  </si>
  <si>
    <t>Vehicles</t>
  </si>
  <si>
    <t>Direct OH</t>
  </si>
  <si>
    <t>Allocated</t>
  </si>
  <si>
    <t>Error: Over/(Under)-allocated</t>
  </si>
  <si>
    <t>See separate pricing sheets</t>
  </si>
  <si>
    <t>Programs only</t>
  </si>
  <si>
    <t>Detail</t>
  </si>
  <si>
    <t>UOM</t>
  </si>
  <si>
    <t>Annual total --&gt;</t>
  </si>
  <si>
    <t>Organisation total</t>
  </si>
  <si>
    <t>Budget total programs only</t>
  </si>
  <si>
    <t>Prior actual</t>
  </si>
  <si>
    <t>Change: increase/ (decrease)</t>
  </si>
  <si>
    <t>Volumes</t>
  </si>
  <si>
    <t>SDU description</t>
  </si>
  <si>
    <t>Total SDUs per year</t>
  </si>
  <si>
    <t>SDU</t>
  </si>
  <si>
    <t>Costs</t>
  </si>
  <si>
    <t>Overheads - direct</t>
  </si>
  <si>
    <t>Overheads - indirect</t>
  </si>
  <si>
    <t>Total annual costs</t>
  </si>
  <si>
    <t>Total annual costs per SDU</t>
  </si>
  <si>
    <t>Costs per SDU</t>
  </si>
  <si>
    <t>Mark-ups</t>
  </si>
  <si>
    <t>Base mark-up</t>
  </si>
  <si>
    <t>%</t>
  </si>
  <si>
    <t>Risk mark-up</t>
  </si>
  <si>
    <t>Total mark-up</t>
  </si>
  <si>
    <t>Price per SDU</t>
  </si>
  <si>
    <t>Cost</t>
  </si>
  <si>
    <t>Mark-up</t>
  </si>
  <si>
    <t>Price</t>
  </si>
  <si>
    <t>Program</t>
  </si>
  <si>
    <t>Change: increase/(decrease)</t>
  </si>
  <si>
    <t>Profit and loss projection</t>
  </si>
  <si>
    <t>Revenue</t>
  </si>
  <si>
    <t>Less: Cost</t>
  </si>
  <si>
    <t>Profit</t>
  </si>
  <si>
    <t>Profit as a percentage of revenue</t>
  </si>
  <si>
    <t>Break-even analysis</t>
  </si>
  <si>
    <t>Break-even point</t>
  </si>
  <si>
    <t>Safety margin</t>
  </si>
  <si>
    <t>Proof:</t>
  </si>
  <si>
    <t>Annual total</t>
  </si>
  <si>
    <t>Proportional SDU volume</t>
  </si>
  <si>
    <t>House</t>
  </si>
  <si>
    <t>Health Professional ref --&gt;</t>
  </si>
  <si>
    <t>Health Professional</t>
  </si>
  <si>
    <t>show</t>
  </si>
  <si>
    <t>Programs</t>
  </si>
  <si>
    <t>SDUs per week</t>
  </si>
  <si>
    <t>Price per week
$</t>
  </si>
  <si>
    <t>Price per year
$</t>
  </si>
  <si>
    <t>B</t>
  </si>
  <si>
    <t>C</t>
  </si>
  <si>
    <t>D</t>
  </si>
  <si>
    <t>Other costs (manual)</t>
  </si>
  <si>
    <t>Description of cost</t>
  </si>
  <si>
    <t>Page total</t>
  </si>
  <si>
    <t>For Administrator reference only</t>
  </si>
  <si>
    <t>Cost element</t>
  </si>
  <si>
    <t>Note</t>
  </si>
  <si>
    <t>Total before allocations</t>
  </si>
  <si>
    <t>Allocation of Indirect OH</t>
  </si>
  <si>
    <t>Total after allocations</t>
  </si>
  <si>
    <t>Per pricing sheets</t>
  </si>
  <si>
    <t>Notes</t>
  </si>
  <si>
    <r>
      <t xml:space="preserve">1. Indirect people costs for </t>
    </r>
    <r>
      <rPr>
        <i/>
        <sz val="11"/>
        <color theme="1"/>
        <rFont val="Franklin Gothic Book"/>
        <family val="2"/>
      </rPr>
      <t>Programs</t>
    </r>
    <r>
      <rPr>
        <sz val="11"/>
        <color theme="1"/>
        <rFont val="Franklin Gothic Book"/>
        <family val="2"/>
      </rPr>
      <t xml:space="preserve"> are pooled to </t>
    </r>
    <r>
      <rPr>
        <i/>
        <sz val="11"/>
        <color theme="1"/>
        <rFont val="Franklin Gothic Book"/>
        <family val="2"/>
      </rPr>
      <t>Indirect OH</t>
    </r>
    <r>
      <rPr>
        <sz val="11"/>
        <color theme="1"/>
        <rFont val="Franklin Gothic Book"/>
        <family val="2"/>
      </rPr>
      <t xml:space="preserve"> and allocated across all the DSO's activities</t>
    </r>
  </si>
  <si>
    <t>2. Expect small rounding errors</t>
  </si>
  <si>
    <t>Select</t>
  </si>
  <si>
    <t>G</t>
  </si>
  <si>
    <t>I - sum(AI:BG)</t>
  </si>
  <si>
    <t>sum(AI:BH)</t>
  </si>
  <si>
    <t>BI - I</t>
  </si>
  <si>
    <t>BF</t>
  </si>
  <si>
    <t>sum(CF:CY)</t>
  </si>
  <si>
    <t>CZ - BF</t>
  </si>
  <si>
    <t>BG</t>
  </si>
  <si>
    <t>sum(DW:EP)</t>
  </si>
  <si>
    <t>EQ - DB</t>
  </si>
  <si>
    <t>Annual Funding ($)</t>
  </si>
  <si>
    <t>Allocation of 'Health' portion to health professionals % (if applicable)</t>
  </si>
  <si>
    <t>Allocation of 'Health' portion to health professionals $ (if applicable)</t>
  </si>
  <si>
    <t>Funding Description</t>
  </si>
  <si>
    <t>Type</t>
  </si>
  <si>
    <t>Source</t>
  </si>
  <si>
    <t>Total Funding Amount
$</t>
  </si>
  <si>
    <t>Funding Start Date</t>
  </si>
  <si>
    <t>Funding End Date</t>
  </si>
  <si>
    <t>Total Annual Funding
$</t>
  </si>
  <si>
    <t>Indirect
$</t>
  </si>
  <si>
    <t>Program Funding</t>
  </si>
  <si>
    <t>Accommodation Funding</t>
  </si>
  <si>
    <t>Health Professionals Funding</t>
  </si>
  <si>
    <t>Organisation
Total</t>
  </si>
  <si>
    <t>Target Price per SDU</t>
  </si>
  <si>
    <t>Funding Sources</t>
  </si>
  <si>
    <t>Fee for Service per SDU</t>
  </si>
  <si>
    <t>Total Revenue</t>
  </si>
  <si>
    <t>Price Achieved</t>
  </si>
  <si>
    <t>Target Price</t>
  </si>
  <si>
    <t>Target Price Gap</t>
  </si>
  <si>
    <t>Shortfall</t>
  </si>
  <si>
    <t>Mark-up Achieved</t>
  </si>
  <si>
    <t>Final Profit/(Loss)</t>
  </si>
  <si>
    <t>Price Achieved per SDU</t>
  </si>
  <si>
    <t>Target Price Gap per SDU</t>
  </si>
  <si>
    <t>Shortfall per SDU</t>
  </si>
  <si>
    <t>Mark-up Achieved per SDU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</si>
</sst>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164" formatCode="_(* #,##0.00_);_(* \(#,##0.00\);_(* &quot;-&quot;??_);_(@_)"/>
    <numFmt numFmtId="165" formatCode="d\-mmm\-yyyy"/>
    <numFmt numFmtId="166" formatCode="#,##0_);\(#,##0\);&quot;-&quot;_)"/>
    <numFmt numFmtId="167" formatCode="#,##0.0_);\(#,##0.0\);&quot;-&quot;_)"/>
    <numFmt numFmtId="168" formatCode="0.00%_);\(0.00%\);&quot;-&quot;_)"/>
    <numFmt numFmtId="169" formatCode="#,##0.00_);\(#,##0.00\);&quot;-&quot;_)"/>
    <numFmt numFmtId="170" formatCode="#"/>
    <numFmt numFmtId="171" formatCode="0%_);\(0%\)"/>
  </numFmts>
  <fonts count="33" x14ac:knownFonts="1">
    <font>
      <sz val="11"/>
      <color theme="1"/>
      <name val="Calibri"/>
      <family val="2"/>
      <scheme val="minor"/>
    </font>
    <font>
      <sz val="11"/>
      <color rgb="FF0070C0"/>
      <name val="Calibri"/>
      <family val="2"/>
      <scheme val="minor"/>
    </font>
    <font>
      <sz val="10"/>
      <name val="Arial"/>
      <family val="2"/>
    </font>
    <font>
      <sz val="11"/>
      <color indexed="8"/>
      <name val="Calibri"/>
      <family val="2"/>
    </font>
    <font>
      <sz val="10"/>
      <color indexed="8"/>
      <name val="Arial"/>
      <family val="2"/>
    </font>
    <font>
      <sz val="11"/>
      <color theme="1"/>
      <name val="Calibri"/>
      <family val="2"/>
    </font>
    <font>
      <sz val="12"/>
      <color theme="1"/>
      <name val="Calibri"/>
      <family val="2"/>
      <scheme val="minor"/>
    </font>
    <font>
      <u/>
      <sz val="11"/>
      <color theme="10"/>
      <name val="Calibri"/>
      <family val="2"/>
    </font>
    <font>
      <b/>
      <sz val="11"/>
      <color theme="1"/>
      <name val="Franklin Gothic Book"/>
      <family val="2"/>
    </font>
    <font>
      <sz val="11"/>
      <color theme="1"/>
      <name val="Franklin Gothic Book"/>
      <family val="2"/>
    </font>
    <font>
      <b/>
      <sz val="48"/>
      <color theme="1"/>
      <name val="Tahoma"/>
      <family val="2"/>
    </font>
    <font>
      <sz val="11"/>
      <color rgb="FF0070C0"/>
      <name val="Franklin Gothic Book"/>
      <family val="2"/>
    </font>
    <font>
      <b/>
      <sz val="11"/>
      <color theme="0"/>
      <name val="Franklin Gothic Book"/>
      <family val="2"/>
    </font>
    <font>
      <b/>
      <sz val="24"/>
      <color rgb="FF24408F"/>
      <name val="Tahoma"/>
      <family val="2"/>
    </font>
    <font>
      <b/>
      <sz val="14"/>
      <color rgb="FF24408F"/>
      <name val="Tahoma"/>
      <family val="2"/>
    </font>
    <font>
      <b/>
      <u/>
      <sz val="11"/>
      <color theme="10"/>
      <name val="Franklin Gothic Book"/>
      <family val="2"/>
    </font>
    <font>
      <sz val="9"/>
      <color theme="4"/>
      <name val="Franklin Gothic Book"/>
      <family val="2"/>
    </font>
    <font>
      <sz val="11"/>
      <color theme="4"/>
      <name val="Franklin Gothic Book"/>
      <family val="2"/>
    </font>
    <font>
      <sz val="11"/>
      <color theme="0"/>
      <name val="Franklin Gothic Book"/>
      <family val="2"/>
    </font>
    <font>
      <sz val="9"/>
      <color theme="4"/>
      <name val="Calibri"/>
      <family val="2"/>
      <scheme val="minor"/>
    </font>
    <font>
      <sz val="9"/>
      <color rgb="FF000000"/>
      <name val="Tahoma"/>
      <family val="2"/>
    </font>
    <font>
      <b/>
      <sz val="11"/>
      <color theme="0"/>
      <name val="Calibri"/>
      <family val="2"/>
      <scheme val="minor"/>
    </font>
    <font>
      <sz val="9"/>
      <color theme="1"/>
      <name val="Franklin Gothic Book"/>
      <family val="2"/>
    </font>
    <font>
      <sz val="11"/>
      <name val="Franklin Gothic Book"/>
      <family val="2"/>
    </font>
    <font>
      <b/>
      <sz val="9"/>
      <color rgb="FFFF0000"/>
      <name val="Franklin Gothic Book"/>
      <family val="2"/>
    </font>
    <font>
      <b/>
      <sz val="14"/>
      <color theme="4"/>
      <name val="Tahoma"/>
      <family val="2"/>
    </font>
    <font>
      <sz val="11"/>
      <color rgb="FFFF0000"/>
      <name val="Franklin Gothic Book"/>
      <family val="2"/>
    </font>
    <font>
      <sz val="11"/>
      <color rgb="FF24408F"/>
      <name val="Franklin Gothic Book"/>
      <family val="2"/>
    </font>
    <font>
      <sz val="9"/>
      <color rgb="FF000000"/>
      <name val="Franklin Gothic Book"/>
      <family val="2"/>
    </font>
    <font>
      <i/>
      <sz val="11"/>
      <color theme="1"/>
      <name val="Franklin Gothic Book"/>
      <family val="2"/>
    </font>
    <font>
      <b/>
      <i/>
      <sz val="14"/>
      <color rgb="FF24408F"/>
      <name val="Tahoma"/>
      <family val="2"/>
    </font>
    <font>
      <sz val="10"/>
      <color theme="1"/>
      <name val="Franklin Gothic Book"/>
      <family val="2"/>
    </font>
    <font>
      <b/>
      <u/>
      <sz val="11"/>
      <color rgb="FF0065A7"/>
      <name val="Franklin Gothic Book"/>
      <family val="2"/>
    </font>
  </fonts>
  <fills count="15">
    <fill>
      <patternFill patternType="none"/>
    </fill>
    <fill>
      <patternFill patternType="gray125"/>
    </fill>
    <fill>
      <patternFill patternType="solid">
        <fgColor theme="9" tint="0.7999816888943144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1"/>
        <bgColor indexed="64"/>
      </patternFill>
    </fill>
    <fill>
      <patternFill patternType="solid">
        <fgColor theme="4"/>
        <bgColor indexed="64"/>
      </patternFill>
    </fill>
    <fill>
      <patternFill patternType="solid">
        <fgColor theme="9"/>
        <bgColor indexed="64"/>
      </patternFill>
    </fill>
    <fill>
      <patternFill patternType="solid">
        <fgColor rgb="FFEC1C2E"/>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14703C"/>
        <bgColor indexed="64"/>
      </patternFill>
    </fill>
    <fill>
      <patternFill patternType="solid">
        <fgColor rgb="FFC8D3F1"/>
        <bgColor indexed="64"/>
      </patternFill>
    </fill>
    <fill>
      <patternFill patternType="solid">
        <fgColor rgb="FF24408F"/>
        <bgColor indexed="64"/>
      </patternFill>
    </fill>
  </fills>
  <borders count="69">
    <border>
      <left/>
      <right/>
      <top/>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hair">
        <color auto="1"/>
      </right>
      <top/>
      <bottom style="hair">
        <color auto="1"/>
      </bottom>
      <diagonal/>
    </border>
    <border>
      <left style="hair">
        <color auto="1"/>
      </left>
      <right/>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right style="hair">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thin">
        <color indexed="64"/>
      </left>
      <right/>
      <top/>
      <bottom style="hair">
        <color indexed="64"/>
      </bottom>
      <diagonal/>
    </border>
    <border>
      <left style="thin">
        <color auto="1"/>
      </left>
      <right/>
      <top style="hair">
        <color auto="1"/>
      </top>
      <bottom style="hair">
        <color auto="1"/>
      </bottom>
      <diagonal/>
    </border>
    <border>
      <left style="thin">
        <color auto="1"/>
      </left>
      <right style="thin">
        <color auto="1"/>
      </right>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hair">
        <color auto="1"/>
      </right>
      <top style="hair">
        <color auto="1"/>
      </top>
      <bottom/>
      <diagonal/>
    </border>
    <border>
      <left style="hair">
        <color auto="1"/>
      </left>
      <right/>
      <top style="hair">
        <color auto="1"/>
      </top>
      <bottom/>
      <diagonal/>
    </border>
    <border>
      <left style="hair">
        <color auto="1"/>
      </left>
      <right/>
      <top style="thin">
        <color auto="1"/>
      </top>
      <bottom style="thin">
        <color auto="1"/>
      </bottom>
      <diagonal/>
    </border>
    <border>
      <left style="thin">
        <color auto="1"/>
      </left>
      <right style="thin">
        <color auto="1"/>
      </right>
      <top style="hair">
        <color auto="1"/>
      </top>
      <bottom/>
      <diagonal/>
    </border>
    <border>
      <left style="hair">
        <color auto="1"/>
      </left>
      <right style="thin">
        <color indexed="64"/>
      </right>
      <top/>
      <bottom style="hair">
        <color auto="1"/>
      </bottom>
      <diagonal/>
    </border>
    <border>
      <left/>
      <right style="hair">
        <color auto="1"/>
      </right>
      <top style="hair">
        <color auto="1"/>
      </top>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top style="hair">
        <color auto="1"/>
      </top>
      <bottom/>
      <diagonal/>
    </border>
    <border>
      <left/>
      <right/>
      <top style="hair">
        <color auto="1"/>
      </top>
      <bottom style="hair">
        <color auto="1"/>
      </bottom>
      <diagonal/>
    </border>
    <border>
      <left/>
      <right/>
      <top/>
      <bottom style="hair">
        <color auto="1"/>
      </bottom>
      <diagonal/>
    </border>
    <border>
      <left style="hair">
        <color auto="1"/>
      </left>
      <right/>
      <top/>
      <bottom/>
      <diagonal/>
    </border>
    <border>
      <left/>
      <right/>
      <top/>
      <bottom style="thin">
        <color theme="4"/>
      </bottom>
      <diagonal/>
    </border>
    <border>
      <left style="thin">
        <color theme="4"/>
      </left>
      <right style="thin">
        <color theme="4"/>
      </right>
      <top style="thin">
        <color theme="4"/>
      </top>
      <bottom style="thin">
        <color theme="4"/>
      </bottom>
      <diagonal/>
    </border>
    <border>
      <left style="thin">
        <color theme="0"/>
      </left>
      <right style="thin">
        <color theme="0"/>
      </right>
      <top style="thin">
        <color theme="0"/>
      </top>
      <bottom style="thin">
        <color theme="0"/>
      </bottom>
      <diagonal/>
    </border>
    <border>
      <left/>
      <right style="thin">
        <color auto="1"/>
      </right>
      <top style="hair">
        <color auto="1"/>
      </top>
      <bottom style="hair">
        <color auto="1"/>
      </bottom>
      <diagonal/>
    </border>
    <border>
      <left style="hair">
        <color auto="1"/>
      </left>
      <right style="hair">
        <color auto="1"/>
      </right>
      <top/>
      <bottom/>
      <diagonal/>
    </border>
    <border>
      <left style="hair">
        <color auto="1"/>
      </left>
      <right/>
      <top style="thin">
        <color auto="1"/>
      </top>
      <bottom style="hair">
        <color auto="1"/>
      </bottom>
      <diagonal/>
    </border>
    <border>
      <left/>
      <right style="hair">
        <color auto="1"/>
      </right>
      <top/>
      <bottom/>
      <diagonal/>
    </border>
    <border>
      <left style="hair">
        <color auto="1"/>
      </left>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indexed="64"/>
      </left>
      <right/>
      <top/>
      <bottom/>
      <diagonal/>
    </border>
    <border>
      <left style="hair">
        <color auto="1"/>
      </left>
      <right style="thin">
        <color auto="1"/>
      </right>
      <top/>
      <bottom/>
      <diagonal/>
    </border>
    <border>
      <left style="thin">
        <color auto="1"/>
      </left>
      <right style="hair">
        <color auto="1"/>
      </right>
      <top/>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top style="thin">
        <color theme="4"/>
      </top>
      <bottom style="thin">
        <color theme="4"/>
      </bottom>
      <diagonal/>
    </border>
    <border>
      <left style="thin">
        <color theme="4"/>
      </left>
      <right style="thin">
        <color theme="4"/>
      </right>
      <top/>
      <bottom style="thin">
        <color theme="4"/>
      </bottom>
      <diagonal/>
    </border>
    <border>
      <left style="thin">
        <color theme="4"/>
      </left>
      <right/>
      <top/>
      <bottom style="thin">
        <color theme="4"/>
      </bottom>
      <diagonal/>
    </border>
    <border>
      <left style="thin">
        <color theme="0"/>
      </left>
      <right style="thin">
        <color theme="0"/>
      </right>
      <top/>
      <bottom style="thin">
        <color theme="0"/>
      </bottom>
      <diagonal/>
    </border>
    <border>
      <left/>
      <right style="thin">
        <color theme="4"/>
      </right>
      <top/>
      <bottom style="thin">
        <color theme="4"/>
      </bottom>
      <diagonal/>
    </border>
    <border>
      <left style="medium">
        <color theme="0"/>
      </left>
      <right style="medium">
        <color theme="0"/>
      </right>
      <top style="medium">
        <color theme="0"/>
      </top>
      <bottom style="medium">
        <color theme="0"/>
      </bottom>
      <diagonal/>
    </border>
    <border>
      <left style="medium">
        <color theme="0"/>
      </left>
      <right style="thin">
        <color auto="1"/>
      </right>
      <top style="medium">
        <color theme="0"/>
      </top>
      <bottom style="medium">
        <color theme="0"/>
      </bottom>
      <diagonal/>
    </border>
    <border>
      <left style="thin">
        <color auto="1"/>
      </left>
      <right style="thin">
        <color auto="1"/>
      </right>
      <top style="medium">
        <color theme="0"/>
      </top>
      <bottom style="medium">
        <color theme="0"/>
      </bottom>
      <diagonal/>
    </border>
    <border>
      <left style="thin">
        <color auto="1"/>
      </left>
      <right style="medium">
        <color theme="0"/>
      </right>
      <top style="medium">
        <color theme="0"/>
      </top>
      <bottom style="medium">
        <color theme="0"/>
      </bottom>
      <diagonal/>
    </border>
    <border>
      <left/>
      <right style="thin">
        <color auto="1"/>
      </right>
      <top/>
      <bottom style="thin">
        <color auto="1"/>
      </bottom>
      <diagonal/>
    </border>
    <border>
      <left style="thin">
        <color rgb="FF24408F"/>
      </left>
      <right style="thin">
        <color rgb="FF24408F"/>
      </right>
      <top style="thin">
        <color rgb="FF24408F"/>
      </top>
      <bottom style="thin">
        <color rgb="FF24408F"/>
      </bottom>
      <diagonal/>
    </border>
    <border>
      <left style="thin">
        <color theme="0"/>
      </left>
      <right style="thin">
        <color theme="0"/>
      </right>
      <top/>
      <bottom/>
      <diagonal/>
    </border>
    <border>
      <left/>
      <right/>
      <top style="thin">
        <color theme="4"/>
      </top>
      <bottom style="thin">
        <color theme="4"/>
      </bottom>
      <diagonal/>
    </border>
    <border>
      <left style="thin">
        <color theme="0"/>
      </left>
      <right/>
      <top/>
      <bottom style="thin">
        <color theme="0"/>
      </bottom>
      <diagonal/>
    </border>
    <border>
      <left style="thin">
        <color theme="0"/>
      </left>
      <right/>
      <top style="thin">
        <color theme="0"/>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right/>
      <top style="thin">
        <color auto="1"/>
      </top>
      <bottom style="hair">
        <color auto="1"/>
      </bottom>
      <diagonal/>
    </border>
    <border>
      <left style="thin">
        <color rgb="FF24408F"/>
      </left>
      <right style="thin">
        <color rgb="FF24408F"/>
      </right>
      <top/>
      <bottom style="thin">
        <color rgb="FF24408F"/>
      </bottom>
      <diagonal/>
    </border>
    <border>
      <left/>
      <right/>
      <top/>
      <bottom style="thin">
        <color auto="1"/>
      </bottom>
      <diagonal/>
    </border>
    <border>
      <left style="thin">
        <color auto="1"/>
      </left>
      <right/>
      <top style="medium">
        <color theme="0"/>
      </top>
      <bottom style="medium">
        <color theme="0"/>
      </bottom>
      <diagonal/>
    </border>
    <border>
      <left/>
      <right/>
      <top style="medium">
        <color theme="0"/>
      </top>
      <bottom style="medium">
        <color theme="0"/>
      </bottom>
      <diagonal/>
    </border>
    <border>
      <left style="thin">
        <color theme="4"/>
      </left>
      <right style="thin">
        <color theme="4"/>
      </right>
      <top style="thin">
        <color rgb="FF24408F"/>
      </top>
      <bottom style="thin">
        <color theme="4"/>
      </bottom>
      <diagonal/>
    </border>
    <border>
      <left style="thin">
        <color theme="0"/>
      </left>
      <right style="thin">
        <color theme="0"/>
      </right>
      <top style="thin">
        <color theme="0"/>
      </top>
      <bottom/>
      <diagonal/>
    </border>
    <border>
      <left style="thin">
        <color rgb="FF24408F"/>
      </left>
      <right/>
      <top style="thin">
        <color rgb="FF24408F"/>
      </top>
      <bottom style="thin">
        <color rgb="FF24408F"/>
      </bottom>
      <diagonal/>
    </border>
  </borders>
  <cellStyleXfs count="15">
    <xf numFmtId="0" fontId="0" fillId="0" borderId="0"/>
    <xf numFmtId="164" fontId="2" fillId="0" borderId="0" applyFont="0" applyFill="0" applyBorder="0" applyAlignment="0" applyProtection="0"/>
    <xf numFmtId="44" fontId="3" fillId="0" borderId="0" applyFont="0" applyFill="0" applyBorder="0" applyAlignment="0" applyProtection="0"/>
    <xf numFmtId="0" fontId="2" fillId="0" borderId="0"/>
    <xf numFmtId="0" fontId="2" fillId="0" borderId="0"/>
    <xf numFmtId="0" fontId="2" fillId="0" borderId="0"/>
    <xf numFmtId="0" fontId="4" fillId="0" borderId="0">
      <alignment vertical="top"/>
    </xf>
    <xf numFmtId="0" fontId="5" fillId="0" borderId="0"/>
    <xf numFmtId="0" fontId="4" fillId="0" borderId="0">
      <alignment vertical="top"/>
    </xf>
    <xf numFmtId="0" fontId="2" fillId="0" borderId="0">
      <alignment vertical="center"/>
    </xf>
    <xf numFmtId="0" fontId="6"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7" fillId="0" borderId="0" applyNumberFormat="0" applyFill="0" applyBorder="0" applyAlignment="0" applyProtection="0">
      <alignment vertical="top"/>
      <protection locked="0"/>
    </xf>
  </cellStyleXfs>
  <cellXfs count="291">
    <xf numFmtId="0" fontId="0" fillId="0" borderId="0" xfId="0"/>
    <xf numFmtId="0" fontId="8" fillId="0" borderId="0" xfId="0" applyFont="1"/>
    <xf numFmtId="0" fontId="9" fillId="0" borderId="0" xfId="0" applyFont="1"/>
    <xf numFmtId="0" fontId="0" fillId="0" borderId="0" xfId="0" applyAlignment="1">
      <alignment horizontal="right"/>
    </xf>
    <xf numFmtId="0" fontId="10" fillId="0" borderId="0" xfId="0" applyFont="1" applyAlignment="1">
      <alignment horizontal="center" wrapText="1"/>
    </xf>
    <xf numFmtId="0" fontId="8" fillId="0" borderId="0" xfId="0" applyFont="1" applyAlignment="1">
      <alignment horizontal="right" wrapText="1"/>
    </xf>
    <xf numFmtId="0" fontId="13" fillId="0" borderId="0" xfId="0" applyFont="1"/>
    <xf numFmtId="0" fontId="14" fillId="0" borderId="0" xfId="0" applyFont="1"/>
    <xf numFmtId="0" fontId="9" fillId="0" borderId="0" xfId="0" applyFont="1" applyAlignment="1">
      <alignment horizontal="center"/>
    </xf>
    <xf numFmtId="0" fontId="9" fillId="0" borderId="0" xfId="0" applyFont="1" applyAlignment="1">
      <alignment horizontal="left"/>
    </xf>
    <xf numFmtId="0" fontId="15" fillId="0" borderId="0" xfId="14" applyFont="1" applyAlignment="1" applyProtection="1"/>
    <xf numFmtId="0" fontId="16" fillId="0" borderId="0" xfId="0" applyFont="1"/>
    <xf numFmtId="0" fontId="17" fillId="0" borderId="0" xfId="0" applyFont="1"/>
    <xf numFmtId="0" fontId="9" fillId="0" borderId="30" xfId="0" applyFont="1" applyBorder="1" applyAlignment="1">
      <alignment horizontal="center"/>
    </xf>
    <xf numFmtId="0" fontId="9" fillId="11" borderId="30" xfId="0" applyFont="1" applyFill="1" applyBorder="1" applyAlignment="1">
      <alignment horizontal="center"/>
    </xf>
    <xf numFmtId="0" fontId="9" fillId="10" borderId="30" xfId="0" applyFont="1" applyFill="1" applyBorder="1" applyAlignment="1">
      <alignment horizontal="center"/>
    </xf>
    <xf numFmtId="0" fontId="18" fillId="12" borderId="30" xfId="0" applyFont="1" applyFill="1" applyBorder="1" applyAlignment="1">
      <alignment horizontal="center"/>
    </xf>
    <xf numFmtId="0" fontId="12" fillId="8" borderId="31" xfId="0" applyFont="1" applyFill="1" applyBorder="1" applyAlignment="1">
      <alignment horizontal="center"/>
    </xf>
    <xf numFmtId="0" fontId="0" fillId="9" borderId="30" xfId="0" applyFill="1" applyBorder="1" applyAlignment="1" applyProtection="1">
      <alignment horizontal="center" vertical="top" wrapText="1"/>
      <protection locked="0"/>
    </xf>
    <xf numFmtId="165" fontId="0" fillId="9" borderId="30" xfId="0" applyNumberFormat="1" applyFill="1" applyBorder="1" applyAlignment="1" applyProtection="1">
      <alignment horizontal="center" vertical="top" wrapText="1"/>
      <protection locked="0"/>
    </xf>
    <xf numFmtId="0" fontId="0" fillId="9" borderId="30" xfId="0" applyFill="1" applyBorder="1" applyAlignment="1" applyProtection="1">
      <alignment vertical="top" wrapText="1"/>
      <protection locked="0"/>
    </xf>
    <xf numFmtId="0" fontId="18" fillId="7" borderId="31" xfId="0" applyFont="1" applyFill="1" applyBorder="1" applyAlignment="1">
      <alignment horizontal="center"/>
    </xf>
    <xf numFmtId="0" fontId="0" fillId="9" borderId="45" xfId="0" applyFill="1" applyBorder="1" applyAlignment="1" applyProtection="1">
      <alignment horizontal="center" vertical="top" wrapText="1"/>
      <protection locked="0"/>
    </xf>
    <xf numFmtId="165" fontId="0" fillId="9" borderId="45" xfId="0" applyNumberFormat="1" applyFill="1" applyBorder="1" applyAlignment="1" applyProtection="1">
      <alignment horizontal="center" vertical="top" wrapText="1"/>
      <protection locked="0"/>
    </xf>
    <xf numFmtId="0" fontId="0" fillId="9" borderId="45" xfId="0" applyFill="1" applyBorder="1" applyAlignment="1" applyProtection="1">
      <alignment vertical="top" wrapText="1"/>
      <protection locked="0"/>
    </xf>
    <xf numFmtId="166" fontId="9" fillId="9" borderId="30" xfId="0" applyNumberFormat="1" applyFont="1" applyFill="1" applyBorder="1" applyProtection="1">
      <protection locked="0"/>
    </xf>
    <xf numFmtId="166" fontId="9" fillId="0" borderId="2" xfId="0" applyNumberFormat="1" applyFont="1" applyBorder="1"/>
    <xf numFmtId="166" fontId="9" fillId="0" borderId="3" xfId="0" applyNumberFormat="1" applyFont="1" applyBorder="1"/>
    <xf numFmtId="168" fontId="9" fillId="0" borderId="30" xfId="0" applyNumberFormat="1" applyFont="1" applyBorder="1"/>
    <xf numFmtId="168" fontId="9" fillId="9" borderId="30" xfId="0" applyNumberFormat="1" applyFont="1" applyFill="1" applyBorder="1" applyProtection="1">
      <protection locked="0"/>
    </xf>
    <xf numFmtId="0" fontId="22" fillId="0" borderId="0" xfId="0" applyFont="1" applyAlignment="1">
      <alignment horizontal="center"/>
    </xf>
    <xf numFmtId="0" fontId="9" fillId="9" borderId="45" xfId="0" applyFont="1" applyFill="1" applyBorder="1" applyAlignment="1" applyProtection="1">
      <alignment horizontal="left"/>
      <protection locked="0"/>
    </xf>
    <xf numFmtId="166" fontId="9" fillId="9" borderId="45" xfId="0" applyNumberFormat="1" applyFont="1" applyFill="1" applyBorder="1" applyProtection="1">
      <protection locked="0"/>
    </xf>
    <xf numFmtId="168" fontId="9" fillId="9" borderId="45" xfId="0" applyNumberFormat="1" applyFont="1" applyFill="1" applyBorder="1" applyProtection="1">
      <protection locked="0"/>
    </xf>
    <xf numFmtId="166" fontId="9" fillId="0" borderId="45" xfId="0" applyNumberFormat="1" applyFont="1" applyBorder="1"/>
    <xf numFmtId="0" fontId="9" fillId="9" borderId="30" xfId="0" applyFont="1" applyFill="1" applyBorder="1" applyAlignment="1" applyProtection="1">
      <alignment horizontal="left"/>
      <protection locked="0"/>
    </xf>
    <xf numFmtId="166" fontId="9" fillId="0" borderId="30" xfId="0" applyNumberFormat="1" applyFont="1" applyBorder="1"/>
    <xf numFmtId="0" fontId="9" fillId="9" borderId="45" xfId="0" applyFont="1" applyFill="1" applyBorder="1" applyAlignment="1" applyProtection="1">
      <alignment horizontal="center"/>
      <protection locked="0"/>
    </xf>
    <xf numFmtId="0" fontId="9" fillId="9" borderId="30" xfId="0" applyFont="1" applyFill="1" applyBorder="1" applyAlignment="1" applyProtection="1">
      <alignment horizontal="center"/>
      <protection locked="0"/>
    </xf>
    <xf numFmtId="166" fontId="11" fillId="9" borderId="30" xfId="0" applyNumberFormat="1" applyFont="1" applyFill="1" applyBorder="1" applyProtection="1">
      <protection locked="0"/>
    </xf>
    <xf numFmtId="0" fontId="16" fillId="0" borderId="0" xfId="0" applyFont="1" applyAlignment="1">
      <alignment horizontal="right"/>
    </xf>
    <xf numFmtId="0" fontId="22" fillId="0" borderId="0" xfId="0" applyFont="1"/>
    <xf numFmtId="169" fontId="9" fillId="0" borderId="30" xfId="0" applyNumberFormat="1" applyFont="1" applyBorder="1"/>
    <xf numFmtId="0" fontId="12" fillId="6" borderId="50" xfId="0" applyFont="1" applyFill="1" applyBorder="1" applyAlignment="1">
      <alignment horizontal="centerContinuous"/>
    </xf>
    <xf numFmtId="0" fontId="12" fillId="6" borderId="51" xfId="0" applyFont="1" applyFill="1" applyBorder="1" applyAlignment="1">
      <alignment horizontal="centerContinuous"/>
    </xf>
    <xf numFmtId="0" fontId="12" fillId="6" borderId="52" xfId="0" applyFont="1" applyFill="1" applyBorder="1" applyAlignment="1">
      <alignment horizontal="centerContinuous"/>
    </xf>
    <xf numFmtId="0" fontId="12" fillId="6" borderId="31" xfId="0" applyFont="1" applyFill="1" applyBorder="1" applyAlignment="1">
      <alignment horizontal="center" vertical="top" wrapText="1"/>
    </xf>
    <xf numFmtId="0" fontId="12" fillId="6" borderId="47" xfId="0" applyFont="1" applyFill="1" applyBorder="1" applyAlignment="1">
      <alignment horizontal="center" vertical="top" wrapText="1"/>
    </xf>
    <xf numFmtId="0" fontId="9" fillId="0" borderId="5" xfId="0" applyFont="1" applyBorder="1" applyAlignment="1">
      <alignment horizontal="left"/>
    </xf>
    <xf numFmtId="0" fontId="9" fillId="11" borderId="46" xfId="0" applyFont="1" applyFill="1" applyBorder="1" applyProtection="1">
      <protection locked="0"/>
    </xf>
    <xf numFmtId="0" fontId="18" fillId="7" borderId="47" xfId="0" applyFont="1" applyFill="1" applyBorder="1" applyProtection="1">
      <protection locked="0"/>
    </xf>
    <xf numFmtId="166" fontId="9" fillId="11" borderId="48" xfId="0" applyNumberFormat="1" applyFont="1" applyFill="1" applyBorder="1" applyProtection="1">
      <protection locked="0"/>
    </xf>
    <xf numFmtId="169" fontId="9" fillId="11" borderId="45" xfId="0" applyNumberFormat="1" applyFont="1" applyFill="1" applyBorder="1" applyProtection="1">
      <protection locked="0"/>
    </xf>
    <xf numFmtId="171" fontId="9" fillId="11" borderId="45" xfId="0" applyNumberFormat="1" applyFont="1" applyFill="1" applyBorder="1" applyProtection="1">
      <protection locked="0"/>
    </xf>
    <xf numFmtId="168" fontId="9" fillId="0" borderId="45" xfId="0" applyNumberFormat="1" applyFont="1" applyBorder="1"/>
    <xf numFmtId="169" fontId="9" fillId="11" borderId="29" xfId="0" applyNumberFormat="1" applyFont="1" applyFill="1" applyBorder="1" applyProtection="1">
      <protection locked="0"/>
    </xf>
    <xf numFmtId="0" fontId="18" fillId="7" borderId="47" xfId="0" applyFont="1" applyFill="1" applyBorder="1" applyAlignment="1" applyProtection="1">
      <alignment horizontal="center"/>
      <protection locked="0"/>
    </xf>
    <xf numFmtId="0" fontId="18" fillId="7" borderId="57" xfId="0" applyFont="1" applyFill="1" applyBorder="1" applyAlignment="1" applyProtection="1">
      <alignment horizontal="center"/>
      <protection locked="0"/>
    </xf>
    <xf numFmtId="168" fontId="9" fillId="11" borderId="48" xfId="0" applyNumberFormat="1" applyFont="1" applyFill="1" applyBorder="1" applyProtection="1">
      <protection locked="0"/>
    </xf>
    <xf numFmtId="168" fontId="9" fillId="11" borderId="45" xfId="0" applyNumberFormat="1" applyFont="1" applyFill="1" applyBorder="1" applyProtection="1">
      <protection locked="0"/>
    </xf>
    <xf numFmtId="168" fontId="9" fillId="11" borderId="46" xfId="0" applyNumberFormat="1" applyFont="1" applyFill="1" applyBorder="1" applyProtection="1">
      <protection locked="0"/>
    </xf>
    <xf numFmtId="0" fontId="18" fillId="7" borderId="59" xfId="0" applyFont="1" applyFill="1" applyBorder="1" applyProtection="1">
      <protection locked="0"/>
    </xf>
    <xf numFmtId="0" fontId="9" fillId="0" borderId="7" xfId="0" applyFont="1" applyBorder="1" applyAlignment="1">
      <alignment horizontal="left"/>
    </xf>
    <xf numFmtId="0" fontId="9" fillId="11" borderId="44" xfId="0" applyFont="1" applyFill="1" applyBorder="1" applyProtection="1">
      <protection locked="0"/>
    </xf>
    <xf numFmtId="0" fontId="18" fillId="7" borderId="31" xfId="0" applyFont="1" applyFill="1" applyBorder="1" applyProtection="1">
      <protection locked="0"/>
    </xf>
    <xf numFmtId="166" fontId="9" fillId="11" borderId="42" xfId="0" applyNumberFormat="1" applyFont="1" applyFill="1" applyBorder="1" applyProtection="1">
      <protection locked="0"/>
    </xf>
    <xf numFmtId="169" fontId="9" fillId="11" borderId="30" xfId="0" applyNumberFormat="1" applyFont="1" applyFill="1" applyBorder="1" applyProtection="1">
      <protection locked="0"/>
    </xf>
    <xf numFmtId="171" fontId="9" fillId="11" borderId="30" xfId="0" applyNumberFormat="1" applyFont="1" applyFill="1" applyBorder="1" applyProtection="1">
      <protection locked="0"/>
    </xf>
    <xf numFmtId="169" fontId="9" fillId="11" borderId="56" xfId="0" applyNumberFormat="1" applyFont="1" applyFill="1" applyBorder="1" applyProtection="1">
      <protection locked="0"/>
    </xf>
    <xf numFmtId="0" fontId="18" fillId="7" borderId="31" xfId="0" applyFont="1" applyFill="1" applyBorder="1" applyAlignment="1" applyProtection="1">
      <alignment horizontal="center"/>
      <protection locked="0"/>
    </xf>
    <xf numFmtId="0" fontId="18" fillId="7" borderId="58" xfId="0" applyFont="1" applyFill="1" applyBorder="1" applyAlignment="1" applyProtection="1">
      <alignment horizontal="center"/>
      <protection locked="0"/>
    </xf>
    <xf numFmtId="168" fontId="9" fillId="11" borderId="42" xfId="0" applyNumberFormat="1" applyFont="1" applyFill="1" applyBorder="1" applyProtection="1">
      <protection locked="0"/>
    </xf>
    <xf numFmtId="168" fontId="9" fillId="11" borderId="30" xfId="0" applyNumberFormat="1" applyFont="1" applyFill="1" applyBorder="1" applyProtection="1">
      <protection locked="0"/>
    </xf>
    <xf numFmtId="168" fontId="9" fillId="11" borderId="44" xfId="0" applyNumberFormat="1" applyFont="1" applyFill="1" applyBorder="1" applyProtection="1">
      <protection locked="0"/>
    </xf>
    <xf numFmtId="0" fontId="18" fillId="7" borderId="60" xfId="0" applyFont="1" applyFill="1" applyBorder="1" applyProtection="1">
      <protection locked="0"/>
    </xf>
    <xf numFmtId="0" fontId="9" fillId="3" borderId="3" xfId="0" applyFont="1" applyFill="1" applyBorder="1" applyAlignment="1">
      <alignment horizontal="left"/>
    </xf>
    <xf numFmtId="0" fontId="23" fillId="3" borderId="2" xfId="0" applyFont="1" applyFill="1" applyBorder="1"/>
    <xf numFmtId="166" fontId="23" fillId="3" borderId="33" xfId="0" applyNumberFormat="1" applyFont="1" applyFill="1" applyBorder="1"/>
    <xf numFmtId="168" fontId="23" fillId="3" borderId="5" xfId="0" applyNumberFormat="1" applyFont="1" applyFill="1" applyBorder="1"/>
    <xf numFmtId="166" fontId="23" fillId="3" borderId="2" xfId="0" applyNumberFormat="1" applyFont="1" applyFill="1" applyBorder="1"/>
    <xf numFmtId="168" fontId="23" fillId="3" borderId="4" xfId="0" applyNumberFormat="1" applyFont="1" applyFill="1" applyBorder="1"/>
    <xf numFmtId="166" fontId="23" fillId="3" borderId="41" xfId="0" applyNumberFormat="1" applyFont="1" applyFill="1" applyBorder="1"/>
    <xf numFmtId="166" fontId="23" fillId="3" borderId="39" xfId="0" applyNumberFormat="1" applyFont="1" applyFill="1" applyBorder="1"/>
    <xf numFmtId="166" fontId="23" fillId="3" borderId="38" xfId="0" applyNumberFormat="1" applyFont="1" applyFill="1" applyBorder="1"/>
    <xf numFmtId="166" fontId="23" fillId="3" borderId="40" xfId="0" applyNumberFormat="1" applyFont="1" applyFill="1" applyBorder="1"/>
    <xf numFmtId="0" fontId="9" fillId="0" borderId="2" xfId="0" applyFont="1" applyBorder="1" applyAlignment="1">
      <alignment horizontal="left"/>
    </xf>
    <xf numFmtId="0" fontId="9" fillId="3" borderId="2" xfId="0" applyFont="1" applyFill="1" applyBorder="1" applyAlignment="1">
      <alignment horizontal="left"/>
    </xf>
    <xf numFmtId="0" fontId="23" fillId="0" borderId="3" xfId="0" applyFont="1" applyBorder="1" applyAlignment="1">
      <alignment horizontal="center"/>
    </xf>
    <xf numFmtId="0" fontId="28" fillId="0" borderId="0" xfId="0" applyFont="1" applyAlignment="1">
      <alignment horizontal="center"/>
    </xf>
    <xf numFmtId="0" fontId="16" fillId="0" borderId="0" xfId="0" applyFont="1" applyAlignment="1">
      <alignment horizontal="left"/>
    </xf>
    <xf numFmtId="0" fontId="9" fillId="11" borderId="45" xfId="0" applyFont="1" applyFill="1" applyBorder="1" applyProtection="1">
      <protection locked="0"/>
    </xf>
    <xf numFmtId="166" fontId="9" fillId="11" borderId="45" xfId="0" applyNumberFormat="1" applyFont="1" applyFill="1" applyBorder="1" applyProtection="1">
      <protection locked="0"/>
    </xf>
    <xf numFmtId="166" fontId="9" fillId="0" borderId="27" xfId="0" applyNumberFormat="1" applyFont="1" applyBorder="1"/>
    <xf numFmtId="0" fontId="9" fillId="11" borderId="45" xfId="0" applyFont="1" applyFill="1" applyBorder="1" applyAlignment="1" applyProtection="1">
      <alignment horizontal="center"/>
      <protection locked="0"/>
    </xf>
    <xf numFmtId="166" fontId="9" fillId="0" borderId="4" xfId="0" applyNumberFormat="1" applyFont="1" applyBorder="1"/>
    <xf numFmtId="0" fontId="9" fillId="11" borderId="30" xfId="0" applyFont="1" applyFill="1" applyBorder="1" applyProtection="1">
      <protection locked="0"/>
    </xf>
    <xf numFmtId="166" fontId="9" fillId="11" borderId="30" xfId="0" applyNumberFormat="1" applyFont="1" applyFill="1" applyBorder="1" applyProtection="1">
      <protection locked="0"/>
    </xf>
    <xf numFmtId="166" fontId="9" fillId="0" borderId="26" xfId="0" applyNumberFormat="1" applyFont="1" applyBorder="1"/>
    <xf numFmtId="0" fontId="9" fillId="11" borderId="30" xfId="0" applyFont="1" applyFill="1" applyBorder="1" applyAlignment="1" applyProtection="1">
      <alignment horizontal="center"/>
      <protection locked="0"/>
    </xf>
    <xf numFmtId="166" fontId="9" fillId="0" borderId="9" xfId="0" applyNumberFormat="1" applyFont="1" applyBorder="1"/>
    <xf numFmtId="0" fontId="9" fillId="0" borderId="3" xfId="0" applyFont="1" applyBorder="1" applyAlignment="1">
      <alignment horizontal="left"/>
    </xf>
    <xf numFmtId="170" fontId="23" fillId="0" borderId="2" xfId="0" applyNumberFormat="1" applyFont="1" applyBorder="1"/>
    <xf numFmtId="166" fontId="23" fillId="3" borderId="35" xfId="0" applyNumberFormat="1" applyFont="1" applyFill="1" applyBorder="1"/>
    <xf numFmtId="166" fontId="23" fillId="3" borderId="20" xfId="0" applyNumberFormat="1" applyFont="1" applyFill="1" applyBorder="1"/>
    <xf numFmtId="166" fontId="23" fillId="3" borderId="23" xfId="0" applyNumberFormat="1" applyFont="1" applyFill="1" applyBorder="1"/>
    <xf numFmtId="166" fontId="23" fillId="3" borderId="17" xfId="0" applyNumberFormat="1" applyFont="1" applyFill="1" applyBorder="1"/>
    <xf numFmtId="166" fontId="23" fillId="3" borderId="24" xfId="0" applyNumberFormat="1" applyFont="1" applyFill="1" applyBorder="1"/>
    <xf numFmtId="166" fontId="9" fillId="0" borderId="5" xfId="0" applyNumberFormat="1" applyFont="1" applyBorder="1"/>
    <xf numFmtId="166" fontId="23" fillId="0" borderId="27" xfId="0" applyNumberFormat="1" applyFont="1" applyBorder="1"/>
    <xf numFmtId="166" fontId="9" fillId="0" borderId="7" xfId="0" applyNumberFormat="1" applyFont="1" applyBorder="1"/>
    <xf numFmtId="166" fontId="23" fillId="0" borderId="26" xfId="0" applyNumberFormat="1" applyFont="1" applyBorder="1"/>
    <xf numFmtId="0" fontId="23" fillId="3" borderId="21" xfId="0" applyFont="1" applyFill="1" applyBorder="1"/>
    <xf numFmtId="0" fontId="23" fillId="0" borderId="2" xfId="0" applyFont="1" applyBorder="1"/>
    <xf numFmtId="166" fontId="23" fillId="0" borderId="2" xfId="0" applyNumberFormat="1" applyFont="1" applyBorder="1"/>
    <xf numFmtId="0" fontId="9" fillId="0" borderId="53" xfId="0" applyFont="1" applyBorder="1" applyAlignment="1">
      <alignment horizontal="center"/>
    </xf>
    <xf numFmtId="166" fontId="23" fillId="0" borderId="3" xfId="0" applyNumberFormat="1" applyFont="1" applyBorder="1"/>
    <xf numFmtId="170" fontId="12" fillId="6" borderId="31" xfId="0" applyNumberFormat="1" applyFont="1" applyFill="1" applyBorder="1" applyAlignment="1">
      <alignment horizontal="center" vertical="top" wrapText="1"/>
    </xf>
    <xf numFmtId="166" fontId="9" fillId="0" borderId="17" xfId="0" applyNumberFormat="1" applyFont="1" applyBorder="1"/>
    <xf numFmtId="166" fontId="9" fillId="0" borderId="18" xfId="0" applyNumberFormat="1" applyFont="1" applyBorder="1"/>
    <xf numFmtId="166" fontId="9" fillId="0" borderId="43" xfId="0" applyNumberFormat="1" applyFont="1" applyBorder="1"/>
    <xf numFmtId="0" fontId="9" fillId="0" borderId="0" xfId="0" applyFont="1" applyAlignment="1">
      <alignment horizontal="centerContinuous"/>
    </xf>
    <xf numFmtId="0" fontId="9" fillId="2" borderId="0" xfId="0" applyFont="1" applyFill="1" applyAlignment="1">
      <alignment horizontal="center"/>
    </xf>
    <xf numFmtId="169" fontId="23" fillId="0" borderId="5" xfId="0" applyNumberFormat="1" applyFont="1" applyBorder="1"/>
    <xf numFmtId="169" fontId="23" fillId="0" borderId="45" xfId="0" applyNumberFormat="1" applyFont="1" applyBorder="1"/>
    <xf numFmtId="169" fontId="23" fillId="0" borderId="30" xfId="0" applyNumberFormat="1" applyFont="1" applyBorder="1"/>
    <xf numFmtId="166" fontId="23" fillId="3" borderId="3" xfId="0" applyNumberFormat="1" applyFont="1" applyFill="1" applyBorder="1"/>
    <xf numFmtId="166" fontId="23" fillId="3" borderId="21" xfId="0" applyNumberFormat="1" applyFont="1" applyFill="1" applyBorder="1"/>
    <xf numFmtId="0" fontId="9" fillId="0" borderId="0" xfId="0" applyFont="1" applyAlignment="1">
      <alignment horizontal="right" indent="1"/>
    </xf>
    <xf numFmtId="169" fontId="8" fillId="0" borderId="30" xfId="0" applyNumberFormat="1" applyFont="1" applyBorder="1"/>
    <xf numFmtId="0" fontId="12" fillId="6" borderId="31" xfId="0" applyFont="1" applyFill="1" applyBorder="1" applyAlignment="1">
      <alignment horizontal="center"/>
    </xf>
    <xf numFmtId="166" fontId="9" fillId="4" borderId="3" xfId="0" applyNumberFormat="1" applyFont="1" applyFill="1" applyBorder="1"/>
    <xf numFmtId="166" fontId="9" fillId="0" borderId="22" xfId="0" applyNumberFormat="1" applyFont="1" applyBorder="1"/>
    <xf numFmtId="166" fontId="9" fillId="9" borderId="43" xfId="0" applyNumberFormat="1" applyFont="1" applyFill="1" applyBorder="1" applyProtection="1">
      <protection locked="0"/>
    </xf>
    <xf numFmtId="167" fontId="9" fillId="9" borderId="54" xfId="0" applyNumberFormat="1" applyFont="1" applyFill="1" applyBorder="1" applyProtection="1">
      <protection locked="0"/>
    </xf>
    <xf numFmtId="0" fontId="31" fillId="0" borderId="0" xfId="0" applyFont="1" applyAlignment="1">
      <alignment vertical="top" wrapText="1"/>
    </xf>
    <xf numFmtId="0" fontId="31" fillId="0" borderId="0" xfId="0" applyFont="1" applyAlignment="1">
      <alignment wrapText="1"/>
    </xf>
    <xf numFmtId="14" fontId="9" fillId="11" borderId="45" xfId="0" applyNumberFormat="1" applyFont="1" applyFill="1" applyBorder="1" applyProtection="1">
      <protection locked="0"/>
    </xf>
    <xf numFmtId="14" fontId="9" fillId="11" borderId="30" xfId="0" applyNumberFormat="1" applyFont="1" applyFill="1" applyBorder="1" applyProtection="1">
      <protection locked="0"/>
    </xf>
    <xf numFmtId="0" fontId="32" fillId="0" borderId="0" xfId="14" applyFont="1" applyAlignment="1" applyProtection="1"/>
    <xf numFmtId="0" fontId="23" fillId="0" borderId="0" xfId="0" applyFont="1" applyAlignment="1">
      <alignment horizontal="center"/>
    </xf>
    <xf numFmtId="0" fontId="19" fillId="0" borderId="0" xfId="0" applyFont="1"/>
    <xf numFmtId="0" fontId="21" fillId="6" borderId="31" xfId="0" applyFont="1" applyFill="1" applyBorder="1" applyAlignment="1">
      <alignment horizontal="center" wrapText="1"/>
    </xf>
    <xf numFmtId="0" fontId="1" fillId="3" borderId="2" xfId="0" applyFont="1" applyFill="1" applyBorder="1" applyAlignment="1">
      <alignment horizontal="center" vertical="top" wrapText="1"/>
    </xf>
    <xf numFmtId="165" fontId="1" fillId="3" borderId="2" xfId="0" applyNumberFormat="1" applyFont="1" applyFill="1" applyBorder="1" applyAlignment="1">
      <alignment horizontal="center" vertical="top" wrapText="1"/>
    </xf>
    <xf numFmtId="0" fontId="1" fillId="3" borderId="2" xfId="0" applyFont="1" applyFill="1" applyBorder="1" applyAlignment="1">
      <alignment vertical="top" wrapText="1"/>
    </xf>
    <xf numFmtId="0" fontId="0" fillId="0" borderId="0" xfId="0" applyAlignment="1">
      <alignment horizontal="left"/>
    </xf>
    <xf numFmtId="0" fontId="25" fillId="0" borderId="0" xfId="0" applyFont="1" applyAlignment="1">
      <alignment horizontal="left"/>
    </xf>
    <xf numFmtId="0" fontId="25" fillId="0" borderId="0" xfId="0" applyFont="1"/>
    <xf numFmtId="166" fontId="9" fillId="0" borderId="0" xfId="0" applyNumberFormat="1" applyFont="1"/>
    <xf numFmtId="166" fontId="9" fillId="0" borderId="54" xfId="0" applyNumberFormat="1" applyFont="1" applyBorder="1"/>
    <xf numFmtId="168" fontId="9" fillId="0" borderId="54" xfId="0" applyNumberFormat="1" applyFont="1" applyBorder="1"/>
    <xf numFmtId="167" fontId="9" fillId="0" borderId="54" xfId="0" applyNumberFormat="1" applyFont="1" applyBorder="1"/>
    <xf numFmtId="0" fontId="12" fillId="6" borderId="31" xfId="0" applyFont="1" applyFill="1" applyBorder="1" applyAlignment="1">
      <alignment horizontal="center" wrapText="1"/>
    </xf>
    <xf numFmtId="166" fontId="23" fillId="0" borderId="45" xfId="0" applyNumberFormat="1" applyFont="1" applyBorder="1"/>
    <xf numFmtId="0" fontId="24" fillId="0" borderId="0" xfId="0" applyFont="1"/>
    <xf numFmtId="0" fontId="9" fillId="0" borderId="45" xfId="0" applyFont="1" applyBorder="1" applyAlignment="1">
      <alignment horizontal="left"/>
    </xf>
    <xf numFmtId="0" fontId="18" fillId="12" borderId="30" xfId="0" applyFont="1" applyFill="1" applyBorder="1" applyAlignment="1">
      <alignment horizontal="left"/>
    </xf>
    <xf numFmtId="166" fontId="23" fillId="4" borderId="2" xfId="0" applyNumberFormat="1" applyFont="1" applyFill="1" applyBorder="1"/>
    <xf numFmtId="166" fontId="23" fillId="0" borderId="30" xfId="0" applyNumberFormat="1" applyFont="1" applyBorder="1"/>
    <xf numFmtId="0" fontId="18" fillId="12" borderId="45" xfId="0" applyFont="1" applyFill="1" applyBorder="1" applyAlignment="1">
      <alignment horizontal="left"/>
    </xf>
    <xf numFmtId="0" fontId="23" fillId="4" borderId="4" xfId="0" applyFont="1" applyFill="1" applyBorder="1" applyAlignment="1">
      <alignment horizontal="center"/>
    </xf>
    <xf numFmtId="166" fontId="18" fillId="12" borderId="30" xfId="0" applyNumberFormat="1" applyFont="1" applyFill="1" applyBorder="1"/>
    <xf numFmtId="0" fontId="9" fillId="0" borderId="30" xfId="0" applyFont="1" applyBorder="1" applyAlignment="1">
      <alignment horizontal="left"/>
    </xf>
    <xf numFmtId="0" fontId="18" fillId="12" borderId="45" xfId="0" applyFont="1" applyFill="1" applyBorder="1" applyAlignment="1">
      <alignment horizontal="center"/>
    </xf>
    <xf numFmtId="0" fontId="26" fillId="0" borderId="3" xfId="0" applyFont="1" applyBorder="1" applyAlignment="1">
      <alignment horizontal="center"/>
    </xf>
    <xf numFmtId="0" fontId="9" fillId="0" borderId="0" xfId="0" applyFont="1" applyAlignment="1">
      <alignment horizontal="center" shrinkToFit="1"/>
    </xf>
    <xf numFmtId="0" fontId="22" fillId="0" borderId="0" xfId="0" applyFont="1" applyAlignment="1">
      <alignment horizontal="center" shrinkToFit="1"/>
    </xf>
    <xf numFmtId="0" fontId="18" fillId="6" borderId="49" xfId="0" applyFont="1" applyFill="1" applyBorder="1" applyAlignment="1">
      <alignment horizontal="centerContinuous"/>
    </xf>
    <xf numFmtId="0" fontId="12" fillId="6" borderId="49" xfId="0" applyFont="1" applyFill="1" applyBorder="1" applyAlignment="1">
      <alignment horizontal="centerContinuous"/>
    </xf>
    <xf numFmtId="0" fontId="12" fillId="6" borderId="64" xfId="0" applyFont="1" applyFill="1" applyBorder="1" applyAlignment="1">
      <alignment horizontal="centerContinuous"/>
    </xf>
    <xf numFmtId="0" fontId="12" fillId="6" borderId="49" xfId="0" applyFont="1" applyFill="1" applyBorder="1" applyAlignment="1">
      <alignment horizontal="centerContinuous" wrapText="1"/>
    </xf>
    <xf numFmtId="0" fontId="12" fillId="6" borderId="55" xfId="0" applyFont="1" applyFill="1" applyBorder="1" applyAlignment="1">
      <alignment horizontal="center" vertical="top" wrapText="1"/>
    </xf>
    <xf numFmtId="0" fontId="9" fillId="12" borderId="0" xfId="0" applyFont="1" applyFill="1"/>
    <xf numFmtId="169" fontId="9" fillId="0" borderId="46" xfId="0" applyNumberFormat="1" applyFont="1" applyBorder="1"/>
    <xf numFmtId="169" fontId="9" fillId="0" borderId="54" xfId="0" applyNumberFormat="1" applyFont="1" applyBorder="1"/>
    <xf numFmtId="169" fontId="9" fillId="0" borderId="29" xfId="0" applyNumberFormat="1" applyFont="1" applyBorder="1"/>
    <xf numFmtId="169" fontId="23" fillId="0" borderId="54" xfId="0" applyNumberFormat="1" applyFont="1" applyBorder="1"/>
    <xf numFmtId="168" fontId="9" fillId="0" borderId="46" xfId="0" applyNumberFormat="1" applyFont="1" applyBorder="1"/>
    <xf numFmtId="169" fontId="9" fillId="0" borderId="44" xfId="0" applyNumberFormat="1" applyFont="1" applyBorder="1"/>
    <xf numFmtId="169" fontId="9" fillId="0" borderId="56" xfId="0" applyNumberFormat="1" applyFont="1" applyBorder="1"/>
    <xf numFmtId="168" fontId="9" fillId="0" borderId="44" xfId="0" applyNumberFormat="1" applyFont="1" applyBorder="1"/>
    <xf numFmtId="0" fontId="23" fillId="3" borderId="33" xfId="0" applyFont="1" applyFill="1" applyBorder="1"/>
    <xf numFmtId="0" fontId="23" fillId="3" borderId="33" xfId="0" applyFont="1" applyFill="1" applyBorder="1" applyAlignment="1">
      <alignment horizontal="center"/>
    </xf>
    <xf numFmtId="169" fontId="23" fillId="3" borderId="2" xfId="0" applyNumberFormat="1" applyFont="1" applyFill="1" applyBorder="1"/>
    <xf numFmtId="168" fontId="11" fillId="3" borderId="5" xfId="0" applyNumberFormat="1" applyFont="1" applyFill="1" applyBorder="1"/>
    <xf numFmtId="169" fontId="23" fillId="3" borderId="38" xfId="0" applyNumberFormat="1" applyFont="1" applyFill="1" applyBorder="1"/>
    <xf numFmtId="169" fontId="23" fillId="3" borderId="33" xfId="0" applyNumberFormat="1" applyFont="1" applyFill="1" applyBorder="1"/>
    <xf numFmtId="169" fontId="23" fillId="3" borderId="40" xfId="0" applyNumberFormat="1" applyFont="1" applyFill="1" applyBorder="1"/>
    <xf numFmtId="169" fontId="23" fillId="3" borderId="28" xfId="0" applyNumberFormat="1" applyFont="1" applyFill="1" applyBorder="1"/>
    <xf numFmtId="169" fontId="23" fillId="3" borderId="39" xfId="0" applyNumberFormat="1" applyFont="1" applyFill="1" applyBorder="1"/>
    <xf numFmtId="169" fontId="23" fillId="3" borderId="35" xfId="0" applyNumberFormat="1" applyFont="1" applyFill="1" applyBorder="1"/>
    <xf numFmtId="4" fontId="23" fillId="3" borderId="4" xfId="0" applyNumberFormat="1" applyFont="1" applyFill="1" applyBorder="1" applyAlignment="1">
      <alignment horizontal="center"/>
    </xf>
    <xf numFmtId="4" fontId="23" fillId="3" borderId="2" xfId="0" applyNumberFormat="1" applyFont="1" applyFill="1" applyBorder="1" applyAlignment="1">
      <alignment horizontal="center"/>
    </xf>
    <xf numFmtId="169" fontId="23" fillId="3" borderId="5" xfId="0" applyNumberFormat="1" applyFont="1" applyFill="1" applyBorder="1"/>
    <xf numFmtId="166" fontId="23" fillId="3" borderId="14" xfId="0" applyNumberFormat="1" applyFont="1" applyFill="1" applyBorder="1"/>
    <xf numFmtId="166" fontId="23" fillId="3" borderId="28" xfId="0" applyNumberFormat="1" applyFont="1" applyFill="1" applyBorder="1"/>
    <xf numFmtId="166" fontId="23" fillId="3" borderId="0" xfId="0" applyNumberFormat="1" applyFont="1" applyFill="1"/>
    <xf numFmtId="0" fontId="23" fillId="3" borderId="4" xfId="0" applyFont="1" applyFill="1" applyBorder="1"/>
    <xf numFmtId="166" fontId="9" fillId="0" borderId="1" xfId="0" applyNumberFormat="1" applyFont="1" applyBorder="1"/>
    <xf numFmtId="169" fontId="9" fillId="0" borderId="1" xfId="0" applyNumberFormat="1" applyFont="1" applyBorder="1"/>
    <xf numFmtId="0" fontId="18" fillId="12" borderId="30" xfId="0" applyFont="1" applyFill="1" applyBorder="1"/>
    <xf numFmtId="0" fontId="9" fillId="0" borderId="0" xfId="0" applyFont="1" applyAlignment="1">
      <alignment horizontal="left" indent="1"/>
    </xf>
    <xf numFmtId="0" fontId="12" fillId="6" borderId="49" xfId="0" applyFont="1" applyFill="1" applyBorder="1" applyAlignment="1">
      <alignment horizontal="center" vertical="top" wrapText="1"/>
    </xf>
    <xf numFmtId="0" fontId="9" fillId="4" borderId="37" xfId="0" applyFont="1" applyFill="1" applyBorder="1" applyAlignment="1">
      <alignment horizontal="center" vertical="top" wrapText="1"/>
    </xf>
    <xf numFmtId="0" fontId="9" fillId="4" borderId="63" xfId="0" applyFont="1" applyFill="1" applyBorder="1" applyAlignment="1">
      <alignment horizontal="center" vertical="top" wrapText="1"/>
    </xf>
    <xf numFmtId="0" fontId="9" fillId="0" borderId="0" xfId="0" applyFont="1" applyAlignment="1">
      <alignment horizontal="center" wrapText="1"/>
    </xf>
    <xf numFmtId="170" fontId="9" fillId="0" borderId="0" xfId="0" applyNumberFormat="1" applyFont="1"/>
    <xf numFmtId="166" fontId="9" fillId="4" borderId="34" xfId="0" applyNumberFormat="1" applyFont="1" applyFill="1" applyBorder="1"/>
    <xf numFmtId="170" fontId="23" fillId="0" borderId="62" xfId="0" applyNumberFormat="1" applyFont="1" applyBorder="1"/>
    <xf numFmtId="166" fontId="9" fillId="4" borderId="61" xfId="0" applyNumberFormat="1" applyFont="1" applyFill="1" applyBorder="1"/>
    <xf numFmtId="166" fontId="9" fillId="0" borderId="62" xfId="0" applyNumberFormat="1" applyFont="1" applyBorder="1"/>
    <xf numFmtId="166" fontId="9" fillId="4" borderId="27" xfId="0" applyNumberFormat="1" applyFont="1" applyFill="1" applyBorder="1"/>
    <xf numFmtId="0" fontId="18" fillId="12" borderId="0" xfId="0" applyFont="1" applyFill="1" applyAlignment="1">
      <alignment horizontal="center"/>
    </xf>
    <xf numFmtId="166" fontId="9" fillId="4" borderId="7" xfId="0" applyNumberFormat="1" applyFont="1" applyFill="1" applyBorder="1"/>
    <xf numFmtId="170" fontId="23" fillId="0" borderId="54" xfId="0" applyNumberFormat="1" applyFont="1" applyBorder="1"/>
    <xf numFmtId="166" fontId="9" fillId="4" borderId="26" xfId="0" applyNumberFormat="1" applyFont="1" applyFill="1" applyBorder="1"/>
    <xf numFmtId="166" fontId="9" fillId="3" borderId="3" xfId="0" applyNumberFormat="1" applyFont="1" applyFill="1" applyBorder="1"/>
    <xf numFmtId="170" fontId="23" fillId="3" borderId="2" xfId="0" applyNumberFormat="1" applyFont="1" applyFill="1" applyBorder="1"/>
    <xf numFmtId="166" fontId="9" fillId="3" borderId="2" xfId="0" applyNumberFormat="1" applyFont="1" applyFill="1" applyBorder="1"/>
    <xf numFmtId="166" fontId="9" fillId="3" borderId="33" xfId="0" applyNumberFormat="1" applyFont="1" applyFill="1" applyBorder="1"/>
    <xf numFmtId="166" fontId="9" fillId="3" borderId="0" xfId="0" applyNumberFormat="1" applyFont="1" applyFill="1"/>
    <xf numFmtId="169" fontId="9" fillId="13" borderId="54" xfId="0" applyNumberFormat="1" applyFont="1" applyFill="1" applyBorder="1" applyProtection="1">
      <protection locked="0"/>
    </xf>
    <xf numFmtId="0" fontId="8" fillId="6" borderId="51" xfId="0" applyFont="1" applyFill="1" applyBorder="1" applyAlignment="1">
      <alignment horizontal="centerContinuous"/>
    </xf>
    <xf numFmtId="0" fontId="8" fillId="6" borderId="52" xfId="0" applyFont="1" applyFill="1" applyBorder="1" applyAlignment="1">
      <alignment horizontal="centerContinuous"/>
    </xf>
    <xf numFmtId="0" fontId="9" fillId="0" borderId="45" xfId="0" applyFont="1" applyBorder="1" applyAlignment="1">
      <alignment horizontal="center"/>
    </xf>
    <xf numFmtId="166" fontId="9" fillId="0" borderId="21" xfId="0" applyNumberFormat="1" applyFont="1" applyBorder="1"/>
    <xf numFmtId="166" fontId="9" fillId="0" borderId="12" xfId="0" applyNumberFormat="1" applyFont="1" applyBorder="1"/>
    <xf numFmtId="166" fontId="9" fillId="0" borderId="11" xfId="0" applyNumberFormat="1" applyFont="1" applyBorder="1"/>
    <xf numFmtId="166" fontId="23" fillId="0" borderId="12" xfId="0" applyNumberFormat="1" applyFont="1" applyBorder="1"/>
    <xf numFmtId="166" fontId="9" fillId="0" borderId="8" xfId="0" applyNumberFormat="1" applyFont="1" applyBorder="1"/>
    <xf numFmtId="166" fontId="9" fillId="0" borderId="13" xfId="0" applyNumberFormat="1" applyFont="1" applyBorder="1"/>
    <xf numFmtId="166" fontId="9" fillId="0" borderId="6" xfId="0" applyNumberFormat="1" applyFont="1" applyBorder="1"/>
    <xf numFmtId="166" fontId="23" fillId="0" borderId="13" xfId="0" applyNumberFormat="1" applyFont="1" applyBorder="1"/>
    <xf numFmtId="170" fontId="23" fillId="0" borderId="5" xfId="0" applyNumberFormat="1" applyFont="1" applyBorder="1"/>
    <xf numFmtId="170" fontId="23" fillId="0" borderId="3" xfId="0" applyNumberFormat="1" applyFont="1" applyBorder="1"/>
    <xf numFmtId="170" fontId="23" fillId="0" borderId="7" xfId="0" applyNumberFormat="1" applyFont="1" applyBorder="1"/>
    <xf numFmtId="0" fontId="23" fillId="3" borderId="3" xfId="0" applyFont="1" applyFill="1" applyBorder="1"/>
    <xf numFmtId="170" fontId="23" fillId="3" borderId="8" xfId="0" applyNumberFormat="1" applyFont="1" applyFill="1" applyBorder="1"/>
    <xf numFmtId="169" fontId="23" fillId="3" borderId="10" xfId="0" applyNumberFormat="1" applyFont="1" applyFill="1" applyBorder="1" applyAlignment="1">
      <alignment horizontal="center"/>
    </xf>
    <xf numFmtId="0" fontId="23" fillId="3" borderId="4" xfId="0" applyFont="1" applyFill="1" applyBorder="1" applyAlignment="1">
      <alignment horizontal="center"/>
    </xf>
    <xf numFmtId="0" fontId="23" fillId="3" borderId="5" xfId="0" applyFont="1" applyFill="1" applyBorder="1" applyAlignment="1">
      <alignment horizontal="center"/>
    </xf>
    <xf numFmtId="166" fontId="23" fillId="3" borderId="25" xfId="0" applyNumberFormat="1" applyFont="1" applyFill="1" applyBorder="1"/>
    <xf numFmtId="0" fontId="18" fillId="5" borderId="0" xfId="0" applyFont="1" applyFill="1" applyAlignment="1">
      <alignment horizontal="centerContinuous"/>
    </xf>
    <xf numFmtId="0" fontId="9" fillId="0" borderId="0" xfId="0" applyFont="1" applyAlignment="1">
      <alignment horizontal="right" vertical="top"/>
    </xf>
    <xf numFmtId="0" fontId="14" fillId="0" borderId="0" xfId="0" applyFont="1" applyAlignment="1">
      <alignment horizontal="left"/>
    </xf>
    <xf numFmtId="169" fontId="12" fillId="6" borderId="31" xfId="0" applyNumberFormat="1" applyFont="1" applyFill="1" applyBorder="1" applyAlignment="1">
      <alignment horizontal="center"/>
    </xf>
    <xf numFmtId="166" fontId="9" fillId="11" borderId="30" xfId="0" applyNumberFormat="1" applyFont="1" applyFill="1" applyBorder="1"/>
    <xf numFmtId="166" fontId="9" fillId="11" borderId="43" xfId="0" applyNumberFormat="1" applyFont="1" applyFill="1" applyBorder="1"/>
    <xf numFmtId="166" fontId="9" fillId="0" borderId="42" xfId="0" applyNumberFormat="1" applyFont="1" applyBorder="1"/>
    <xf numFmtId="169" fontId="9" fillId="0" borderId="3" xfId="0" applyNumberFormat="1" applyFont="1" applyBorder="1"/>
    <xf numFmtId="169" fontId="9" fillId="0" borderId="17" xfId="0" applyNumberFormat="1" applyFont="1" applyBorder="1"/>
    <xf numFmtId="168" fontId="11" fillId="4" borderId="9" xfId="0" applyNumberFormat="1" applyFont="1" applyFill="1" applyBorder="1"/>
    <xf numFmtId="168" fontId="11" fillId="4" borderId="3" xfId="0" applyNumberFormat="1" applyFont="1" applyFill="1" applyBorder="1"/>
    <xf numFmtId="168" fontId="9" fillId="4" borderId="15" xfId="0" applyNumberFormat="1" applyFont="1" applyFill="1" applyBorder="1"/>
    <xf numFmtId="168" fontId="9" fillId="4" borderId="16" xfId="0" applyNumberFormat="1" applyFont="1" applyFill="1" applyBorder="1"/>
    <xf numFmtId="169" fontId="9" fillId="4" borderId="17" xfId="0" applyNumberFormat="1" applyFont="1" applyFill="1" applyBorder="1"/>
    <xf numFmtId="169" fontId="9" fillId="2" borderId="15" xfId="0" applyNumberFormat="1" applyFont="1" applyFill="1" applyBorder="1"/>
    <xf numFmtId="169" fontId="9" fillId="4" borderId="16" xfId="0" applyNumberFormat="1" applyFont="1" applyFill="1" applyBorder="1"/>
    <xf numFmtId="169" fontId="9" fillId="0" borderId="45" xfId="0" applyNumberFormat="1" applyFont="1" applyBorder="1"/>
    <xf numFmtId="169" fontId="9" fillId="0" borderId="33" xfId="0" applyNumberFormat="1" applyFont="1" applyBorder="1"/>
    <xf numFmtId="168" fontId="9" fillId="0" borderId="3" xfId="0" applyNumberFormat="1" applyFont="1" applyBorder="1"/>
    <xf numFmtId="166" fontId="9" fillId="4" borderId="17" xfId="0" applyNumberFormat="1" applyFont="1" applyFill="1" applyBorder="1"/>
    <xf numFmtId="166" fontId="9" fillId="4" borderId="18" xfId="0" applyNumberFormat="1" applyFont="1" applyFill="1" applyBorder="1"/>
    <xf numFmtId="166" fontId="9" fillId="4" borderId="15" xfId="0" applyNumberFormat="1" applyFont="1" applyFill="1" applyBorder="1"/>
    <xf numFmtId="166" fontId="9" fillId="4" borderId="19" xfId="0" applyNumberFormat="1" applyFont="1" applyFill="1" applyBorder="1"/>
    <xf numFmtId="168" fontId="9" fillId="0" borderId="0" xfId="0" applyNumberFormat="1" applyFont="1"/>
    <xf numFmtId="0" fontId="30" fillId="0" borderId="0" xfId="0" applyFont="1" applyAlignment="1">
      <alignment horizontal="left" indent="1"/>
    </xf>
    <xf numFmtId="168" fontId="23" fillId="0" borderId="3" xfId="0" applyNumberFormat="1" applyFont="1" applyBorder="1"/>
    <xf numFmtId="168" fontId="23" fillId="0" borderId="2" xfId="0" applyNumberFormat="1" applyFont="1" applyBorder="1"/>
    <xf numFmtId="166" fontId="9" fillId="11" borderId="44" xfId="0" applyNumberFormat="1" applyFont="1" applyFill="1" applyBorder="1"/>
    <xf numFmtId="0" fontId="27" fillId="0" borderId="0" xfId="0" applyFont="1"/>
    <xf numFmtId="169" fontId="9" fillId="0" borderId="18" xfId="0" applyNumberFormat="1" applyFont="1" applyBorder="1"/>
    <xf numFmtId="170" fontId="12" fillId="14" borderId="31" xfId="0" applyNumberFormat="1" applyFont="1" applyFill="1" applyBorder="1" applyAlignment="1">
      <alignment horizontal="center" vertical="top" wrapText="1"/>
    </xf>
    <xf numFmtId="170" fontId="12" fillId="6" borderId="1" xfId="0" applyNumberFormat="1" applyFont="1" applyFill="1" applyBorder="1" applyAlignment="1">
      <alignment horizontal="center" vertical="top" wrapText="1"/>
    </xf>
    <xf numFmtId="0" fontId="12" fillId="6" borderId="31" xfId="0" applyFont="1" applyFill="1" applyBorder="1"/>
    <xf numFmtId="166" fontId="9" fillId="0" borderId="32" xfId="0" applyNumberFormat="1" applyFont="1" applyBorder="1"/>
    <xf numFmtId="166" fontId="9" fillId="0" borderId="44" xfId="0" applyNumberFormat="1" applyFont="1" applyBorder="1"/>
    <xf numFmtId="166" fontId="9" fillId="0" borderId="36" xfId="0" applyNumberFormat="1" applyFont="1" applyBorder="1"/>
    <xf numFmtId="0" fontId="12" fillId="6" borderId="65" xfId="0" applyFont="1" applyFill="1" applyBorder="1" applyAlignment="1">
      <alignment horizontal="centerContinuous"/>
    </xf>
    <xf numFmtId="0" fontId="23" fillId="3" borderId="5" xfId="0" applyFont="1" applyFill="1" applyBorder="1"/>
    <xf numFmtId="0" fontId="12" fillId="14" borderId="31" xfId="0" applyFont="1" applyFill="1" applyBorder="1" applyAlignment="1">
      <alignment horizontal="centerContinuous"/>
    </xf>
    <xf numFmtId="0" fontId="9" fillId="14" borderId="31" xfId="0" applyFont="1" applyFill="1" applyBorder="1" applyAlignment="1">
      <alignment horizontal="centerContinuous"/>
    </xf>
    <xf numFmtId="170" fontId="12" fillId="6" borderId="47" xfId="0" applyNumberFormat="1" applyFont="1" applyFill="1" applyBorder="1" applyAlignment="1">
      <alignment horizontal="center" vertical="top" wrapText="1"/>
    </xf>
    <xf numFmtId="169" fontId="12" fillId="6" borderId="67" xfId="0" applyNumberFormat="1" applyFont="1" applyFill="1" applyBorder="1" applyAlignment="1">
      <alignment horizontal="center"/>
    </xf>
    <xf numFmtId="166" fontId="9" fillId="0" borderId="68" xfId="0" applyNumberFormat="1" applyFont="1" applyBorder="1"/>
    <xf numFmtId="169" fontId="9" fillId="0" borderId="66" xfId="0" applyNumberFormat="1" applyFont="1" applyBorder="1"/>
    <xf numFmtId="0" fontId="0" fillId="0" borderId="0" xfId="0" applyAlignment="1">
      <alignment horizontal="center"/>
    </xf>
    <xf numFmtId="0" fontId="9" fillId="0" borderId="0" xfId="0" applyFont="1" applyAlignment="1">
      <alignment horizontal="left" wrapText="1"/>
    </xf>
    <xf numFmtId="0" fontId="9" fillId="9" borderId="44" xfId="0" applyFont="1" applyFill="1" applyBorder="1" applyAlignment="1" applyProtection="1">
      <alignment horizontal="left"/>
      <protection locked="0"/>
    </xf>
    <xf numFmtId="0" fontId="9" fillId="9" borderId="42" xfId="0" applyFont="1" applyFill="1" applyBorder="1" applyAlignment="1" applyProtection="1">
      <alignment horizontal="left"/>
      <protection locked="0"/>
    </xf>
    <xf numFmtId="0" fontId="16" fillId="0" borderId="0" xfId="0" applyFont="1" applyAlignment="1">
      <alignment horizontal="left" vertical="top" wrapText="1"/>
    </xf>
  </cellXfs>
  <cellStyles count="15">
    <cellStyle name="Comma 2" xfId="1" xr:uid="{00000000-0005-0000-0000-000000000000}"/>
    <cellStyle name="Currency 2" xfId="2" xr:uid="{00000000-0005-0000-0000-000001000000}"/>
    <cellStyle name="Hyperlink" xfId="14" builtinId="8"/>
    <cellStyle name="Normal" xfId="0" builtinId="0"/>
    <cellStyle name="Normal 10 10" xfId="3" xr:uid="{00000000-0005-0000-0000-000004000000}"/>
    <cellStyle name="Normal 2" xfId="4" xr:uid="{00000000-0005-0000-0000-000005000000}"/>
    <cellStyle name="Normal 2 2" xfId="5" xr:uid="{00000000-0005-0000-0000-000006000000}"/>
    <cellStyle name="Normal 2 3" xfId="6" xr:uid="{00000000-0005-0000-0000-000007000000}"/>
    <cellStyle name="Normal 3" xfId="7" xr:uid="{00000000-0005-0000-0000-000008000000}"/>
    <cellStyle name="Normal 3 2" xfId="8" xr:uid="{00000000-0005-0000-0000-000009000000}"/>
    <cellStyle name="Normal 4" xfId="9" xr:uid="{00000000-0005-0000-0000-00000A000000}"/>
    <cellStyle name="Normal 5" xfId="10" xr:uid="{00000000-0005-0000-0000-00000B000000}"/>
    <cellStyle name="Normal 6" xfId="11" xr:uid="{00000000-0005-0000-0000-00000C000000}"/>
    <cellStyle name="Percent 2" xfId="12" xr:uid="{00000000-0005-0000-0000-00000D000000}"/>
    <cellStyle name="Percent 3" xfId="13" xr:uid="{00000000-0005-0000-0000-00000E000000}"/>
  </cellStyles>
  <dxfs count="28">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
      <font>
        <b/>
        <i val="0"/>
        <color theme="0"/>
      </font>
      <fill>
        <patternFill>
          <bgColor rgb="FFEC1C2E"/>
        </patternFill>
      </fill>
    </dxf>
  </dxfs>
  <tableStyles count="0" defaultTableStyle="TableStyleMedium9" defaultPivotStyle="PivotStyleLight16"/>
  <colors>
    <mruColors>
      <color rgb="FF0065A7"/>
      <color rgb="FF24408F"/>
      <color rgb="FF14703C"/>
      <color rgb="FFEC1C2E"/>
      <color rgb="FF00AFC3"/>
      <color rgb="FFFF2349"/>
      <color rgb="FFFFFFCC"/>
      <color rgb="FFFF00FF"/>
      <color rgb="FF00FF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6.jpeg"/><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7493</xdr:colOff>
      <xdr:row>0</xdr:row>
      <xdr:rowOff>1219200</xdr:rowOff>
    </xdr:to>
    <xdr:pic>
      <xdr:nvPicPr>
        <xdr:cNvPr id="6" name="Picture 5">
          <a:extLst>
            <a:ext uri="{FF2B5EF4-FFF2-40B4-BE49-F238E27FC236}">
              <a16:creationId xmlns:a16="http://schemas.microsoft.com/office/drawing/2014/main" id="{B136986A-5528-4E93-9557-A2418B03D29C}"/>
            </a:ext>
          </a:extLst>
        </xdr:cNvPr>
        <xdr:cNvPicPr>
          <a:picLocks noChangeAspect="1"/>
        </xdr:cNvPicPr>
      </xdr:nvPicPr>
      <xdr:blipFill>
        <a:blip xmlns:r="http://schemas.openxmlformats.org/officeDocument/2006/relationships" r:embed="rId1"/>
        <a:stretch>
          <a:fillRect/>
        </a:stretch>
      </xdr:blipFill>
      <xdr:spPr>
        <a:xfrm>
          <a:off x="0" y="0"/>
          <a:ext cx="6255893" cy="1219200"/>
        </a:xfrm>
        <a:prstGeom prst="rect">
          <a:avLst/>
        </a:prstGeom>
      </xdr:spPr>
    </xdr:pic>
    <xdr:clientData/>
  </xdr:twoCellAnchor>
  <xdr:twoCellAnchor>
    <xdr:from>
      <xdr:col>0</xdr:col>
      <xdr:colOff>2781300</xdr:colOff>
      <xdr:row>12</xdr:row>
      <xdr:rowOff>0</xdr:rowOff>
    </xdr:from>
    <xdr:to>
      <xdr:col>1</xdr:col>
      <xdr:colOff>202223</xdr:colOff>
      <xdr:row>12</xdr:row>
      <xdr:rowOff>733425</xdr:rowOff>
    </xdr:to>
    <xdr:grpSp>
      <xdr:nvGrpSpPr>
        <xdr:cNvPr id="8" name="Group 7">
          <a:extLst>
            <a:ext uri="{FF2B5EF4-FFF2-40B4-BE49-F238E27FC236}">
              <a16:creationId xmlns:a16="http://schemas.microsoft.com/office/drawing/2014/main" id="{4C7B79E8-6BD8-471D-B72A-09BF93844209}"/>
            </a:ext>
          </a:extLst>
        </xdr:cNvPr>
        <xdr:cNvGrpSpPr/>
      </xdr:nvGrpSpPr>
      <xdr:grpSpPr>
        <a:xfrm>
          <a:off x="2781300" y="8953500"/>
          <a:ext cx="3835058" cy="735330"/>
          <a:chOff x="3335996" y="3025775"/>
          <a:chExt cx="3977298" cy="805815"/>
        </a:xfrm>
      </xdr:grpSpPr>
      <xdr:pic>
        <xdr:nvPicPr>
          <xdr:cNvPr id="9" name="Picture 8">
            <a:extLst>
              <a:ext uri="{FF2B5EF4-FFF2-40B4-BE49-F238E27FC236}">
                <a16:creationId xmlns:a16="http://schemas.microsoft.com/office/drawing/2014/main" id="{C9D3F0EC-405E-836D-1284-2F8254299AE3}"/>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225"/>
          <a:stretch/>
        </xdr:blipFill>
        <xdr:spPr>
          <a:xfrm>
            <a:off x="4981575" y="3026410"/>
            <a:ext cx="2331719" cy="805180"/>
          </a:xfrm>
          <a:prstGeom prst="rect">
            <a:avLst/>
          </a:prstGeom>
        </xdr:spPr>
      </xdr:pic>
      <xdr:pic>
        <xdr:nvPicPr>
          <xdr:cNvPr id="10" name="Picture 9">
            <a:extLst>
              <a:ext uri="{FF2B5EF4-FFF2-40B4-BE49-F238E27FC236}">
                <a16:creationId xmlns:a16="http://schemas.microsoft.com/office/drawing/2014/main" id="{BF337675-953D-223F-7B3A-0E5DF20C551C}"/>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41692" r="17916"/>
          <a:stretch/>
        </xdr:blipFill>
        <xdr:spPr bwMode="auto">
          <a:xfrm>
            <a:off x="3335996" y="3025775"/>
            <a:ext cx="1250412" cy="805815"/>
          </a:xfrm>
          <a:prstGeom prst="rect">
            <a:avLst/>
          </a:prstGeom>
          <a:noFill/>
          <a:ln>
            <a:noFill/>
          </a:ln>
        </xdr:spPr>
      </xdr:pic>
      <xdr:pic>
        <xdr:nvPicPr>
          <xdr:cNvPr id="11" name="Picture 10">
            <a:extLst>
              <a:ext uri="{FF2B5EF4-FFF2-40B4-BE49-F238E27FC236}">
                <a16:creationId xmlns:a16="http://schemas.microsoft.com/office/drawing/2014/main" id="{64CEE827-DC18-0636-4687-99DC2020A33C}"/>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0601" r="23167"/>
          <a:stretch/>
        </xdr:blipFill>
        <xdr:spPr>
          <a:xfrm>
            <a:off x="4586408" y="3025775"/>
            <a:ext cx="395167" cy="805180"/>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644712</xdr:colOff>
      <xdr:row>1</xdr:row>
      <xdr:rowOff>4108</xdr:rowOff>
    </xdr:from>
    <xdr:to>
      <xdr:col>3</xdr:col>
      <xdr:colOff>2234</xdr:colOff>
      <xdr:row>3</xdr:row>
      <xdr:rowOff>13065</xdr:rowOff>
    </xdr:to>
    <xdr:pic>
      <xdr:nvPicPr>
        <xdr:cNvPr id="4" name="Picture 3" descr="green_globe_return_left_arrow_611.jpg">
          <a:hlinkClick xmlns:r="http://schemas.openxmlformats.org/officeDocument/2006/relationships" r:id="rId1"/>
          <a:extLst>
            <a:ext uri="{FF2B5EF4-FFF2-40B4-BE49-F238E27FC236}">
              <a16:creationId xmlns:a16="http://schemas.microsoft.com/office/drawing/2014/main" id="{269577C9-A66B-AA25-B930-85A13618D55B}"/>
            </a:ext>
          </a:extLst>
        </xdr:cNvPr>
        <xdr:cNvPicPr>
          <a:picLocks noChangeAspect="1"/>
        </xdr:cNvPicPr>
      </xdr:nvPicPr>
      <xdr:blipFill>
        <a:blip xmlns:r="http://schemas.openxmlformats.org/officeDocument/2006/relationships" r:embed="rId2" cstate="print"/>
        <a:stretch>
          <a:fillRect/>
        </a:stretch>
      </xdr:blipFill>
      <xdr:spPr>
        <a:xfrm>
          <a:off x="3797300" y="183402"/>
          <a:ext cx="360000" cy="36373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543859</xdr:colOff>
      <xdr:row>0</xdr:row>
      <xdr:rowOff>93756</xdr:rowOff>
    </xdr:from>
    <xdr:to>
      <xdr:col>3</xdr:col>
      <xdr:colOff>894334</xdr:colOff>
      <xdr:row>2</xdr:row>
      <xdr:rowOff>76492</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0E88A1D0-49FA-2C53-7FD8-4516F463A3A5}"/>
            </a:ext>
          </a:extLst>
        </xdr:cNvPr>
        <xdr:cNvPicPr>
          <a:picLocks noChangeAspect="1"/>
        </xdr:cNvPicPr>
      </xdr:nvPicPr>
      <xdr:blipFill>
        <a:blip xmlns:r="http://schemas.openxmlformats.org/officeDocument/2006/relationships" r:embed="rId2" cstate="print"/>
        <a:stretch>
          <a:fillRect/>
        </a:stretch>
      </xdr:blipFill>
      <xdr:spPr>
        <a:xfrm>
          <a:off x="4746065" y="93756"/>
          <a:ext cx="360000" cy="35626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584948</xdr:colOff>
      <xdr:row>0</xdr:row>
      <xdr:rowOff>63873</xdr:rowOff>
    </xdr:from>
    <xdr:to>
      <xdr:col>5</xdr:col>
      <xdr:colOff>3430</xdr:colOff>
      <xdr:row>2</xdr:row>
      <xdr:rowOff>59495</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1D091451-8802-33E8-52D0-7F02EAD5B493}"/>
            </a:ext>
          </a:extLst>
        </xdr:cNvPr>
        <xdr:cNvPicPr>
          <a:picLocks noChangeAspect="1"/>
        </xdr:cNvPicPr>
      </xdr:nvPicPr>
      <xdr:blipFill>
        <a:blip xmlns:r="http://schemas.openxmlformats.org/officeDocument/2006/relationships" r:embed="rId2" cstate="print"/>
        <a:stretch>
          <a:fillRect/>
        </a:stretch>
      </xdr:blipFill>
      <xdr:spPr>
        <a:xfrm>
          <a:off x="5366124" y="63873"/>
          <a:ext cx="360000" cy="36373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629771</xdr:colOff>
      <xdr:row>0</xdr:row>
      <xdr:rowOff>93755</xdr:rowOff>
    </xdr:from>
    <xdr:to>
      <xdr:col>5</xdr:col>
      <xdr:colOff>2533</xdr:colOff>
      <xdr:row>2</xdr:row>
      <xdr:rowOff>98902</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90159CB9-A3DF-5396-A050-786185DB9DCC}"/>
            </a:ext>
          </a:extLst>
        </xdr:cNvPr>
        <xdr:cNvPicPr>
          <a:picLocks noChangeAspect="1"/>
        </xdr:cNvPicPr>
      </xdr:nvPicPr>
      <xdr:blipFill>
        <a:blip xmlns:r="http://schemas.openxmlformats.org/officeDocument/2006/relationships" r:embed="rId2" cstate="print"/>
        <a:stretch>
          <a:fillRect/>
        </a:stretch>
      </xdr:blipFill>
      <xdr:spPr>
        <a:xfrm>
          <a:off x="5410947" y="93755"/>
          <a:ext cx="360000" cy="36373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599889</xdr:colOff>
      <xdr:row>0</xdr:row>
      <xdr:rowOff>48932</xdr:rowOff>
    </xdr:from>
    <xdr:to>
      <xdr:col>5</xdr:col>
      <xdr:colOff>1885</xdr:colOff>
      <xdr:row>2</xdr:row>
      <xdr:rowOff>57889</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B90054E6-6AC3-F2D7-E56F-3BCC7CF4FA1D}"/>
            </a:ext>
          </a:extLst>
        </xdr:cNvPr>
        <xdr:cNvPicPr>
          <a:picLocks noChangeAspect="1"/>
        </xdr:cNvPicPr>
      </xdr:nvPicPr>
      <xdr:blipFill>
        <a:blip xmlns:r="http://schemas.openxmlformats.org/officeDocument/2006/relationships" r:embed="rId2" cstate="print"/>
        <a:stretch>
          <a:fillRect/>
        </a:stretch>
      </xdr:blipFill>
      <xdr:spPr>
        <a:xfrm>
          <a:off x="5381065" y="48932"/>
          <a:ext cx="360000" cy="36373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152400</xdr:colOff>
      <xdr:row>0</xdr:row>
      <xdr:rowOff>82550</xdr:rowOff>
    </xdr:from>
    <xdr:to>
      <xdr:col>8</xdr:col>
      <xdr:colOff>512400</xdr:colOff>
      <xdr:row>2</xdr:row>
      <xdr:rowOff>89191</xdr:rowOff>
    </xdr:to>
    <xdr:pic>
      <xdr:nvPicPr>
        <xdr:cNvPr id="3" name="Picture 2" descr="green_globe_return_left_arrow_611.jpg">
          <a:hlinkClick xmlns:r="http://schemas.openxmlformats.org/officeDocument/2006/relationships" r:id="rId1"/>
          <a:extLst>
            <a:ext uri="{FF2B5EF4-FFF2-40B4-BE49-F238E27FC236}">
              <a16:creationId xmlns:a16="http://schemas.microsoft.com/office/drawing/2014/main" id="{65F3EB98-919F-7EAD-B329-6CDF74114C99}"/>
            </a:ext>
          </a:extLst>
        </xdr:cNvPr>
        <xdr:cNvPicPr>
          <a:picLocks noChangeAspect="1"/>
        </xdr:cNvPicPr>
      </xdr:nvPicPr>
      <xdr:blipFill>
        <a:blip xmlns:r="http://schemas.openxmlformats.org/officeDocument/2006/relationships" r:embed="rId2" cstate="print"/>
        <a:stretch>
          <a:fillRect/>
        </a:stretch>
      </xdr:blipFill>
      <xdr:spPr>
        <a:xfrm>
          <a:off x="9563100" y="82550"/>
          <a:ext cx="360000" cy="36224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12</xdr:col>
      <xdr:colOff>469900</xdr:colOff>
      <xdr:row>0</xdr:row>
      <xdr:rowOff>133350</xdr:rowOff>
    </xdr:from>
    <xdr:to>
      <xdr:col>12</xdr:col>
      <xdr:colOff>829900</xdr:colOff>
      <xdr:row>2</xdr:row>
      <xdr:rowOff>139991</xdr:rowOff>
    </xdr:to>
    <xdr:pic>
      <xdr:nvPicPr>
        <xdr:cNvPr id="5" name="Picture 4" descr="green_globe_return_left_arrow_611.jpg">
          <a:hlinkClick xmlns:r="http://schemas.openxmlformats.org/officeDocument/2006/relationships" r:id="rId1"/>
          <a:extLst>
            <a:ext uri="{FF2B5EF4-FFF2-40B4-BE49-F238E27FC236}">
              <a16:creationId xmlns:a16="http://schemas.microsoft.com/office/drawing/2014/main" id="{61508545-0526-5299-0CA9-D8A186A02EB2}"/>
            </a:ext>
          </a:extLst>
        </xdr:cNvPr>
        <xdr:cNvPicPr>
          <a:picLocks noChangeAspect="1"/>
        </xdr:cNvPicPr>
      </xdr:nvPicPr>
      <xdr:blipFill>
        <a:blip xmlns:r="http://schemas.openxmlformats.org/officeDocument/2006/relationships" r:embed="rId2" cstate="print"/>
        <a:stretch>
          <a:fillRect/>
        </a:stretch>
      </xdr:blipFill>
      <xdr:spPr>
        <a:xfrm>
          <a:off x="11341100" y="133350"/>
          <a:ext cx="360000" cy="36224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558800</xdr:colOff>
      <xdr:row>0</xdr:row>
      <xdr:rowOff>19050</xdr:rowOff>
    </xdr:from>
    <xdr:to>
      <xdr:col>3</xdr:col>
      <xdr:colOff>930230</xdr:colOff>
      <xdr:row>2</xdr:row>
      <xdr:rowOff>15830</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CB7393DE-9ED9-44A5-B055-3E44FDD669AD}"/>
            </a:ext>
          </a:extLst>
        </xdr:cNvPr>
        <xdr:cNvPicPr>
          <a:picLocks noChangeAspect="1"/>
        </xdr:cNvPicPr>
      </xdr:nvPicPr>
      <xdr:blipFill>
        <a:blip xmlns:r="http://schemas.openxmlformats.org/officeDocument/2006/relationships" r:embed="rId2" cstate="print"/>
        <a:stretch>
          <a:fillRect/>
        </a:stretch>
      </xdr:blipFill>
      <xdr:spPr>
        <a:xfrm>
          <a:off x="3393440" y="15240"/>
          <a:ext cx="365715" cy="3854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584948</xdr:colOff>
      <xdr:row>0</xdr:row>
      <xdr:rowOff>63873</xdr:rowOff>
    </xdr:from>
    <xdr:to>
      <xdr:col>4</xdr:col>
      <xdr:colOff>911107</xdr:colOff>
      <xdr:row>2</xdr:row>
      <xdr:rowOff>59495</xdr:rowOff>
    </xdr:to>
    <xdr:pic>
      <xdr:nvPicPr>
        <xdr:cNvPr id="2" name="Picture 1" descr="green_globe_return_left_arrow_611.jpg">
          <a:hlinkClick xmlns:r="http://schemas.openxmlformats.org/officeDocument/2006/relationships" r:id="rId1"/>
          <a:extLst>
            <a:ext uri="{FF2B5EF4-FFF2-40B4-BE49-F238E27FC236}">
              <a16:creationId xmlns:a16="http://schemas.microsoft.com/office/drawing/2014/main" id="{FEFAB391-2CFB-4CB0-86DC-C2BEDA7C0A12}"/>
            </a:ext>
          </a:extLst>
        </xdr:cNvPr>
        <xdr:cNvPicPr>
          <a:picLocks noChangeAspect="1"/>
        </xdr:cNvPicPr>
      </xdr:nvPicPr>
      <xdr:blipFill>
        <a:blip xmlns:r="http://schemas.openxmlformats.org/officeDocument/2006/relationships" r:embed="rId2" cstate="print"/>
        <a:stretch>
          <a:fillRect/>
        </a:stretch>
      </xdr:blipFill>
      <xdr:spPr>
        <a:xfrm>
          <a:off x="4884533" y="60063"/>
          <a:ext cx="348122" cy="3766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2759163</xdr:colOff>
      <xdr:row>0</xdr:row>
      <xdr:rowOff>561974</xdr:rowOff>
    </xdr:to>
    <xdr:pic>
      <xdr:nvPicPr>
        <xdr:cNvPr id="3" name="Picture 2">
          <a:extLst>
            <a:ext uri="{FF2B5EF4-FFF2-40B4-BE49-F238E27FC236}">
              <a16:creationId xmlns:a16="http://schemas.microsoft.com/office/drawing/2014/main" id="{9A0BB8AF-A42E-4070-A3C7-17CAF518D25C}"/>
            </a:ext>
          </a:extLst>
        </xdr:cNvPr>
        <xdr:cNvPicPr>
          <a:picLocks noChangeAspect="1"/>
        </xdr:cNvPicPr>
      </xdr:nvPicPr>
      <xdr:blipFill>
        <a:blip xmlns:r="http://schemas.openxmlformats.org/officeDocument/2006/relationships" r:embed="rId1"/>
        <a:stretch>
          <a:fillRect/>
        </a:stretch>
      </xdr:blipFill>
      <xdr:spPr>
        <a:xfrm>
          <a:off x="3343275" y="0"/>
          <a:ext cx="2759163" cy="5619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2759163</xdr:colOff>
      <xdr:row>0</xdr:row>
      <xdr:rowOff>561974</xdr:rowOff>
    </xdr:to>
    <xdr:pic>
      <xdr:nvPicPr>
        <xdr:cNvPr id="3" name="Picture 2">
          <a:extLst>
            <a:ext uri="{FF2B5EF4-FFF2-40B4-BE49-F238E27FC236}">
              <a16:creationId xmlns:a16="http://schemas.microsoft.com/office/drawing/2014/main" id="{D760AD81-CA57-4F94-B001-F31AB0E77B95}"/>
            </a:ext>
          </a:extLst>
        </xdr:cNvPr>
        <xdr:cNvPicPr>
          <a:picLocks noChangeAspect="1"/>
        </xdr:cNvPicPr>
      </xdr:nvPicPr>
      <xdr:blipFill>
        <a:blip xmlns:r="http://schemas.openxmlformats.org/officeDocument/2006/relationships" r:embed="rId1"/>
        <a:stretch>
          <a:fillRect/>
        </a:stretch>
      </xdr:blipFill>
      <xdr:spPr>
        <a:xfrm>
          <a:off x="3333750" y="0"/>
          <a:ext cx="2759163" cy="5619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2759163</xdr:colOff>
      <xdr:row>0</xdr:row>
      <xdr:rowOff>561974</xdr:rowOff>
    </xdr:to>
    <xdr:pic>
      <xdr:nvPicPr>
        <xdr:cNvPr id="3" name="Picture 2">
          <a:extLst>
            <a:ext uri="{FF2B5EF4-FFF2-40B4-BE49-F238E27FC236}">
              <a16:creationId xmlns:a16="http://schemas.microsoft.com/office/drawing/2014/main" id="{DAE72EF6-87C2-4480-B363-6E8593CE8CB8}"/>
            </a:ext>
          </a:extLst>
        </xdr:cNvPr>
        <xdr:cNvPicPr>
          <a:picLocks noChangeAspect="1"/>
        </xdr:cNvPicPr>
      </xdr:nvPicPr>
      <xdr:blipFill>
        <a:blip xmlns:r="http://schemas.openxmlformats.org/officeDocument/2006/relationships" r:embed="rId1"/>
        <a:stretch>
          <a:fillRect/>
        </a:stretch>
      </xdr:blipFill>
      <xdr:spPr>
        <a:xfrm>
          <a:off x="3343275" y="0"/>
          <a:ext cx="2759163" cy="5619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2324100</xdr:colOff>
      <xdr:row>1</xdr:row>
      <xdr:rowOff>63499</xdr:rowOff>
    </xdr:from>
    <xdr:to>
      <xdr:col>3</xdr:col>
      <xdr:colOff>2684100</xdr:colOff>
      <xdr:row>3</xdr:row>
      <xdr:rowOff>52024</xdr:rowOff>
    </xdr:to>
    <xdr:pic>
      <xdr:nvPicPr>
        <xdr:cNvPr id="3" name="Picture 2" descr="green_globe_return_left_arrow_611.jpg">
          <a:hlinkClick xmlns:r="http://schemas.openxmlformats.org/officeDocument/2006/relationships" r:id="rId1" tooltip="Back to Contents"/>
          <a:extLst>
            <a:ext uri="{FF2B5EF4-FFF2-40B4-BE49-F238E27FC236}">
              <a16:creationId xmlns:a16="http://schemas.microsoft.com/office/drawing/2014/main" id="{FA63C015-75EE-E1B9-0A54-3158087D3FC0}"/>
            </a:ext>
          </a:extLst>
        </xdr:cNvPr>
        <xdr:cNvPicPr>
          <a:picLocks noChangeAspect="1"/>
        </xdr:cNvPicPr>
      </xdr:nvPicPr>
      <xdr:blipFill>
        <a:blip xmlns:r="http://schemas.openxmlformats.org/officeDocument/2006/relationships" r:embed="rId2" cstate="print"/>
        <a:stretch>
          <a:fillRect/>
        </a:stretch>
      </xdr:blipFill>
      <xdr:spPr>
        <a:xfrm>
          <a:off x="5257800" y="644524"/>
          <a:ext cx="360000" cy="360000"/>
        </a:xfrm>
        <a:prstGeom prst="rect">
          <a:avLst/>
        </a:prstGeom>
      </xdr:spPr>
    </xdr:pic>
    <xdr:clientData/>
  </xdr:twoCellAnchor>
  <xdr:twoCellAnchor editAs="oneCell">
    <xdr:from>
      <xdr:col>3</xdr:col>
      <xdr:colOff>0</xdr:colOff>
      <xdr:row>0</xdr:row>
      <xdr:rowOff>0</xdr:rowOff>
    </xdr:from>
    <xdr:to>
      <xdr:col>3</xdr:col>
      <xdr:colOff>2759163</xdr:colOff>
      <xdr:row>0</xdr:row>
      <xdr:rowOff>561974</xdr:rowOff>
    </xdr:to>
    <xdr:pic>
      <xdr:nvPicPr>
        <xdr:cNvPr id="2" name="Picture 1">
          <a:extLst>
            <a:ext uri="{FF2B5EF4-FFF2-40B4-BE49-F238E27FC236}">
              <a16:creationId xmlns:a16="http://schemas.microsoft.com/office/drawing/2014/main" id="{F8170441-12DD-404E-9030-5C85ED0E40A0}"/>
            </a:ext>
          </a:extLst>
        </xdr:cNvPr>
        <xdr:cNvPicPr>
          <a:picLocks noChangeAspect="1"/>
        </xdr:cNvPicPr>
      </xdr:nvPicPr>
      <xdr:blipFill>
        <a:blip xmlns:r="http://schemas.openxmlformats.org/officeDocument/2006/relationships" r:embed="rId3"/>
        <a:stretch>
          <a:fillRect/>
        </a:stretch>
      </xdr:blipFill>
      <xdr:spPr>
        <a:xfrm>
          <a:off x="3343275" y="0"/>
          <a:ext cx="2759163" cy="5619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180974</xdr:colOff>
      <xdr:row>0</xdr:row>
      <xdr:rowOff>31750</xdr:rowOff>
    </xdr:from>
    <xdr:to>
      <xdr:col>6</xdr:col>
      <xdr:colOff>554309</xdr:colOff>
      <xdr:row>2</xdr:row>
      <xdr:rowOff>20275</xdr:rowOff>
    </xdr:to>
    <xdr:pic>
      <xdr:nvPicPr>
        <xdr:cNvPr id="5" name="Picture 4" descr="green_globe_return_left_arrow_611.jpg">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xdr:cNvPicPr>
      </xdr:nvPicPr>
      <xdr:blipFill>
        <a:blip xmlns:r="http://schemas.openxmlformats.org/officeDocument/2006/relationships" r:embed="rId2" cstate="print"/>
        <a:stretch>
          <a:fillRect/>
        </a:stretch>
      </xdr:blipFill>
      <xdr:spPr>
        <a:xfrm>
          <a:off x="6334124" y="31750"/>
          <a:ext cx="360000" cy="3790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342900</xdr:colOff>
      <xdr:row>0</xdr:row>
      <xdr:rowOff>146050</xdr:rowOff>
    </xdr:from>
    <xdr:to>
      <xdr:col>3</xdr:col>
      <xdr:colOff>702900</xdr:colOff>
      <xdr:row>2</xdr:row>
      <xdr:rowOff>95018</xdr:rowOff>
    </xdr:to>
    <xdr:pic>
      <xdr:nvPicPr>
        <xdr:cNvPr id="8" name="Picture 7" descr="green_globe_return_left_arrow_611.jpg">
          <a:hlinkClick xmlns:r="http://schemas.openxmlformats.org/officeDocument/2006/relationships" r:id="rId1"/>
          <a:extLst>
            <a:ext uri="{FF2B5EF4-FFF2-40B4-BE49-F238E27FC236}">
              <a16:creationId xmlns:a16="http://schemas.microsoft.com/office/drawing/2014/main" id="{FB015B1C-FF4A-E1EC-4141-FD6DEF6FCFE9}"/>
            </a:ext>
          </a:extLst>
        </xdr:cNvPr>
        <xdr:cNvPicPr>
          <a:picLocks noChangeAspect="1"/>
        </xdr:cNvPicPr>
      </xdr:nvPicPr>
      <xdr:blipFill>
        <a:blip xmlns:r="http://schemas.openxmlformats.org/officeDocument/2006/relationships" r:embed="rId2" cstate="print"/>
        <a:stretch>
          <a:fillRect/>
        </a:stretch>
      </xdr:blipFill>
      <xdr:spPr>
        <a:xfrm>
          <a:off x="3962400" y="146050"/>
          <a:ext cx="360000" cy="36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614830</xdr:colOff>
      <xdr:row>0</xdr:row>
      <xdr:rowOff>33991</xdr:rowOff>
    </xdr:from>
    <xdr:to>
      <xdr:col>3</xdr:col>
      <xdr:colOff>3652</xdr:colOff>
      <xdr:row>2</xdr:row>
      <xdr:rowOff>39138</xdr:rowOff>
    </xdr:to>
    <xdr:pic>
      <xdr:nvPicPr>
        <xdr:cNvPr id="6" name="Picture 5" descr="green_globe_return_left_arrow_611.jpg">
          <a:hlinkClick xmlns:r="http://schemas.openxmlformats.org/officeDocument/2006/relationships" r:id="rId1"/>
          <a:extLst>
            <a:ext uri="{FF2B5EF4-FFF2-40B4-BE49-F238E27FC236}">
              <a16:creationId xmlns:a16="http://schemas.microsoft.com/office/drawing/2014/main" id="{6082644E-A34B-E7BD-CE10-321E26D5C0F9}"/>
            </a:ext>
          </a:extLst>
        </xdr:cNvPr>
        <xdr:cNvPicPr>
          <a:picLocks noChangeAspect="1"/>
        </xdr:cNvPicPr>
      </xdr:nvPicPr>
      <xdr:blipFill>
        <a:blip xmlns:r="http://schemas.openxmlformats.org/officeDocument/2006/relationships" r:embed="rId2" cstate="print"/>
        <a:stretch>
          <a:fillRect/>
        </a:stretch>
      </xdr:blipFill>
      <xdr:spPr>
        <a:xfrm>
          <a:off x="3767418" y="33991"/>
          <a:ext cx="360000" cy="36373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558800</xdr:colOff>
      <xdr:row>0</xdr:row>
      <xdr:rowOff>19050</xdr:rowOff>
    </xdr:from>
    <xdr:to>
      <xdr:col>3</xdr:col>
      <xdr:colOff>4400</xdr:colOff>
      <xdr:row>2</xdr:row>
      <xdr:rowOff>23450</xdr:rowOff>
    </xdr:to>
    <xdr:pic>
      <xdr:nvPicPr>
        <xdr:cNvPr id="6" name="Picture 5" descr="green_globe_return_left_arrow_611.jpg">
          <a:hlinkClick xmlns:r="http://schemas.openxmlformats.org/officeDocument/2006/relationships" r:id="rId1"/>
          <a:extLst>
            <a:ext uri="{FF2B5EF4-FFF2-40B4-BE49-F238E27FC236}">
              <a16:creationId xmlns:a16="http://schemas.microsoft.com/office/drawing/2014/main" id="{A2B18F46-54EF-FBE2-C6F3-CC1103910C88}"/>
            </a:ext>
          </a:extLst>
        </xdr:cNvPr>
        <xdr:cNvPicPr>
          <a:picLocks noChangeAspect="1"/>
        </xdr:cNvPicPr>
      </xdr:nvPicPr>
      <xdr:blipFill>
        <a:blip xmlns:r="http://schemas.openxmlformats.org/officeDocument/2006/relationships" r:embed="rId2" cstate="print"/>
        <a:stretch>
          <a:fillRect/>
        </a:stretch>
      </xdr:blipFill>
      <xdr:spPr>
        <a:xfrm>
          <a:off x="3708400" y="19050"/>
          <a:ext cx="360000" cy="360000"/>
        </a:xfrm>
        <a:prstGeom prst="rect">
          <a:avLst/>
        </a:prstGeom>
      </xdr:spPr>
    </xdr:pic>
    <xdr:clientData/>
  </xdr:twoCellAnchor>
</xdr:wsDr>
</file>

<file path=xl/theme/theme1.xml><?xml version="1.0" encoding="utf-8"?>
<a:theme xmlns:a="http://schemas.openxmlformats.org/drawingml/2006/main" name="Office Theme 2007 - 2010">
  <a:themeElements>
    <a:clrScheme name="CSI">
      <a:dk1>
        <a:srgbClr val="000000"/>
      </a:dk1>
      <a:lt1>
        <a:srgbClr val="FFFFFF"/>
      </a:lt1>
      <a:dk2>
        <a:srgbClr val="44546A"/>
      </a:dk2>
      <a:lt2>
        <a:srgbClr val="E7E6E6"/>
      </a:lt2>
      <a:accent1>
        <a:srgbClr val="24408F"/>
      </a:accent1>
      <a:accent2>
        <a:srgbClr val="83CDB8"/>
      </a:accent2>
      <a:accent3>
        <a:srgbClr val="9390BF"/>
      </a:accent3>
      <a:accent4>
        <a:srgbClr val="6979B2"/>
      </a:accent4>
      <a:accent5>
        <a:srgbClr val="03AD90"/>
      </a:accent5>
      <a:accent6>
        <a:srgbClr val="3E789F"/>
      </a:accent6>
      <a:hlink>
        <a:srgbClr val="0065A7"/>
      </a:hlink>
      <a:folHlink>
        <a:srgbClr val="0165A7"/>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13"/>
  <sheetViews>
    <sheetView showGridLines="0" zoomScaleNormal="100" workbookViewId="0">
      <selection activeCell="D2" sqref="D2"/>
    </sheetView>
  </sheetViews>
  <sheetFormatPr defaultColWidth="8.88671875" defaultRowHeight="14.4" x14ac:dyDescent="0.3"/>
  <cols>
    <col min="1" max="1" width="93.44140625" customWidth="1"/>
  </cols>
  <sheetData>
    <row r="1" spans="1:1" ht="111" customHeight="1" x14ac:dyDescent="0.3"/>
    <row r="2" spans="1:1" ht="176.4" x14ac:dyDescent="0.9">
      <c r="A2" s="4" t="s">
        <v>0</v>
      </c>
    </row>
    <row r="3" spans="1:1" ht="58.5" customHeight="1" x14ac:dyDescent="0.35">
      <c r="A3" s="5" t="s">
        <v>1</v>
      </c>
    </row>
    <row r="4" spans="1:1" ht="15" customHeight="1" x14ac:dyDescent="0.35">
      <c r="A4" s="2" t="s">
        <v>2</v>
      </c>
    </row>
    <row r="5" spans="1:1" ht="15" x14ac:dyDescent="0.35">
      <c r="A5" s="2"/>
    </row>
    <row r="6" spans="1:1" ht="17.399999999999999" x14ac:dyDescent="0.3">
      <c r="A6" s="7" t="s">
        <v>3</v>
      </c>
    </row>
    <row r="7" spans="1:1" ht="214.5" customHeight="1" x14ac:dyDescent="0.3">
      <c r="A7" s="134" t="s">
        <v>4</v>
      </c>
    </row>
    <row r="8" spans="1:1" ht="6.75" customHeight="1" x14ac:dyDescent="0.35">
      <c r="A8" s="2"/>
    </row>
    <row r="9" spans="1:1" ht="27" customHeight="1" x14ac:dyDescent="0.3">
      <c r="A9" s="135" t="s">
        <v>5</v>
      </c>
    </row>
    <row r="10" spans="1:1" ht="8.25" customHeight="1" x14ac:dyDescent="0.35">
      <c r="A10" s="2"/>
    </row>
    <row r="11" spans="1:1" ht="40.5" customHeight="1" x14ac:dyDescent="0.3">
      <c r="A11" s="135" t="s">
        <v>6</v>
      </c>
    </row>
    <row r="12" spans="1:1" ht="15.75" customHeight="1" x14ac:dyDescent="0.35">
      <c r="A12" s="2"/>
    </row>
    <row r="13" spans="1:1" ht="78" customHeight="1" x14ac:dyDescent="0.3">
      <c r="A13" s="3"/>
    </row>
  </sheetData>
  <sheetProtection sheet="1" objects="1" scenarios="1" selectLockedCells="1" selectUnlockedCells="1"/>
  <pageMargins left="0.59055118110236227" right="0.39370078740157483" top="0.41666666666666669" bottom="0.59055118110236227" header="0.19685039370078741" footer="0.19685039370078741"/>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Z69"/>
  <sheetViews>
    <sheetView showGridLines="0" zoomScale="85" zoomScaleNormal="85" workbookViewId="0">
      <pane xSplit="3" ySplit="12" topLeftCell="D13" activePane="bottomRight" state="frozen"/>
      <selection pane="topRight" activeCell="B3" sqref="B3"/>
      <selection pane="bottomLeft" activeCell="B3" sqref="B3"/>
      <selection pane="bottomRight" activeCell="E32" sqref="E32"/>
    </sheetView>
  </sheetViews>
  <sheetFormatPr defaultColWidth="8.88671875" defaultRowHeight="15" x14ac:dyDescent="0.35"/>
  <cols>
    <col min="1" max="1" width="5.44140625" style="2" customWidth="1"/>
    <col min="2" max="2" width="35.44140625" style="2" customWidth="1"/>
    <col min="3" max="52" width="13.44140625" style="2" customWidth="1"/>
    <col min="53" max="16384" width="8.88671875" style="2"/>
  </cols>
  <sheetData>
    <row r="1" spans="1:52" x14ac:dyDescent="0.35">
      <c r="A1" s="2" t="str">
        <f>+DSO</f>
        <v>Your Organisation</v>
      </c>
      <c r="C1" s="40" t="s">
        <v>118</v>
      </c>
      <c r="D1" s="87" t="str">
        <f t="shared" ref="D1:W1" ca="1" si="0">IF(AND(SUM(D13:D63)&gt;0,D12=inactive),"ERROR","")</f>
        <v/>
      </c>
      <c r="E1" s="87" t="str">
        <f t="shared" ca="1" si="0"/>
        <v/>
      </c>
      <c r="F1" s="87" t="str">
        <f t="shared" ca="1" si="0"/>
        <v/>
      </c>
      <c r="G1" s="87" t="str">
        <f t="shared" ca="1" si="0"/>
        <v/>
      </c>
      <c r="H1" s="87" t="str">
        <f t="shared" ca="1" si="0"/>
        <v/>
      </c>
      <c r="I1" s="87" t="str">
        <f t="shared" ca="1" si="0"/>
        <v/>
      </c>
      <c r="J1" s="87" t="str">
        <f t="shared" ca="1" si="0"/>
        <v/>
      </c>
      <c r="K1" s="87" t="str">
        <f t="shared" ca="1" si="0"/>
        <v/>
      </c>
      <c r="L1" s="87" t="str">
        <f t="shared" ca="1" si="0"/>
        <v/>
      </c>
      <c r="M1" s="87" t="str">
        <f t="shared" ca="1" si="0"/>
        <v/>
      </c>
      <c r="N1" s="87" t="str">
        <f t="shared" ca="1" si="0"/>
        <v/>
      </c>
      <c r="O1" s="87" t="str">
        <f t="shared" ca="1" si="0"/>
        <v/>
      </c>
      <c r="P1" s="87" t="str">
        <f t="shared" ca="1" si="0"/>
        <v/>
      </c>
      <c r="Q1" s="87" t="str">
        <f t="shared" ca="1" si="0"/>
        <v/>
      </c>
      <c r="R1" s="87" t="str">
        <f t="shared" ca="1" si="0"/>
        <v/>
      </c>
      <c r="S1" s="87" t="str">
        <f t="shared" ca="1" si="0"/>
        <v/>
      </c>
      <c r="T1" s="87" t="str">
        <f t="shared" ca="1" si="0"/>
        <v/>
      </c>
      <c r="U1" s="87" t="str">
        <f t="shared" ca="1" si="0"/>
        <v/>
      </c>
      <c r="V1" s="87" t="str">
        <f t="shared" ca="1" si="0"/>
        <v/>
      </c>
      <c r="W1" s="87" t="str">
        <f t="shared" ca="1" si="0"/>
        <v/>
      </c>
      <c r="X1" s="139"/>
      <c r="Y1" s="139"/>
      <c r="AD1" s="40" t="s">
        <v>119</v>
      </c>
      <c r="AE1" s="87" t="str">
        <f ca="1">IF(AND(SUM(AE13:AE63)&gt;0,AE12=inactive),"ERROR","")</f>
        <v/>
      </c>
      <c r="AF1" s="87" t="str">
        <f t="shared" ref="AF1:AX1" ca="1" si="1">IF(AND(SUM(AF13:AF63)&gt;0,AF12=inactive),"ERROR","")</f>
        <v/>
      </c>
      <c r="AG1" s="87" t="str">
        <f t="shared" ca="1" si="1"/>
        <v/>
      </c>
      <c r="AH1" s="87" t="str">
        <f t="shared" ca="1" si="1"/>
        <v/>
      </c>
      <c r="AI1" s="87" t="str">
        <f t="shared" ca="1" si="1"/>
        <v/>
      </c>
      <c r="AJ1" s="87" t="str">
        <f t="shared" ca="1" si="1"/>
        <v/>
      </c>
      <c r="AK1" s="87" t="str">
        <f t="shared" ca="1" si="1"/>
        <v/>
      </c>
      <c r="AL1" s="87" t="str">
        <f t="shared" ca="1" si="1"/>
        <v/>
      </c>
      <c r="AM1" s="87" t="str">
        <f t="shared" ca="1" si="1"/>
        <v/>
      </c>
      <c r="AN1" s="87" t="str">
        <f t="shared" ca="1" si="1"/>
        <v/>
      </c>
      <c r="AO1" s="87" t="str">
        <f t="shared" ca="1" si="1"/>
        <v/>
      </c>
      <c r="AP1" s="87" t="str">
        <f t="shared" ca="1" si="1"/>
        <v/>
      </c>
      <c r="AQ1" s="87" t="str">
        <f t="shared" ca="1" si="1"/>
        <v/>
      </c>
      <c r="AR1" s="87" t="str">
        <f t="shared" ca="1" si="1"/>
        <v/>
      </c>
      <c r="AS1" s="87" t="str">
        <f t="shared" ca="1" si="1"/>
        <v/>
      </c>
      <c r="AT1" s="87" t="str">
        <f t="shared" ca="1" si="1"/>
        <v/>
      </c>
      <c r="AU1" s="87" t="str">
        <f t="shared" ca="1" si="1"/>
        <v/>
      </c>
      <c r="AV1" s="87" t="str">
        <f t="shared" ca="1" si="1"/>
        <v/>
      </c>
      <c r="AW1" s="87" t="str">
        <f t="shared" ca="1" si="1"/>
        <v/>
      </c>
      <c r="AX1" s="87" t="str">
        <f t="shared" ca="1" si="1"/>
        <v/>
      </c>
    </row>
    <row r="2" spans="1:52" x14ac:dyDescent="0.35">
      <c r="A2" s="1" t="str">
        <f>+title</f>
        <v xml:space="preserve">Service Provider Costing &amp; Pricing Model </v>
      </c>
    </row>
    <row r="3" spans="1:52" x14ac:dyDescent="0.35">
      <c r="A3" s="9" t="str">
        <f ca="1">year&amp;+" Rev"&amp;+current_rev</f>
        <v xml:space="preserve"> RevA</v>
      </c>
    </row>
    <row r="4" spans="1:52" x14ac:dyDescent="0.35">
      <c r="A4" s="9"/>
    </row>
    <row r="5" spans="1:52" ht="29.4" x14ac:dyDescent="0.45">
      <c r="A5" s="6" t="str">
        <f ca="1">RIGHT(CELL("filename",A5),LEN(CELL("filename",A5))-FIND("]",CELL("filename",A5)))</f>
        <v>Direct_OH</v>
      </c>
    </row>
    <row r="6" spans="1:52" x14ac:dyDescent="0.35">
      <c r="B6" s="30" t="str">
        <f>SUBSTITUTE(ADDRESS(1,COLUMN(),4),"1","")</f>
        <v>B</v>
      </c>
      <c r="C6" s="30" t="str">
        <f t="shared" ref="C6" si="2">SUBSTITUTE(ADDRESS(1,COLUMN(),4),"1","")</f>
        <v>C</v>
      </c>
      <c r="D6" s="41" t="s">
        <v>120</v>
      </c>
      <c r="AD6" s="30" t="str">
        <f t="shared" ref="AD6" si="3">SUBSTITUTE(ADDRESS(1,COLUMN(),4),"1","")</f>
        <v>AD</v>
      </c>
      <c r="AE6" s="41" t="s">
        <v>121</v>
      </c>
      <c r="AY6" s="30" t="str">
        <f t="shared" ref="AY6:AZ6" si="4">SUBSTITUTE(ADDRESS(1,COLUMN(),4),"1","")</f>
        <v>AY</v>
      </c>
      <c r="AZ6" s="30" t="str">
        <f t="shared" si="4"/>
        <v>AZ</v>
      </c>
    </row>
    <row r="7" spans="1:52" x14ac:dyDescent="0.35">
      <c r="B7" s="30" t="s">
        <v>122</v>
      </c>
      <c r="C7" s="30" t="s">
        <v>122</v>
      </c>
      <c r="D7" s="30">
        <f>COLUMNS($D:D)</f>
        <v>1</v>
      </c>
      <c r="E7" s="30">
        <f>COLUMNS($D:E)</f>
        <v>2</v>
      </c>
      <c r="F7" s="30">
        <f>COLUMNS($D:F)</f>
        <v>3</v>
      </c>
      <c r="G7" s="30">
        <f>COLUMNS($D:G)</f>
        <v>4</v>
      </c>
      <c r="H7" s="30">
        <f>COLUMNS($D:H)</f>
        <v>5</v>
      </c>
      <c r="I7" s="30">
        <f>COLUMNS($D:I)</f>
        <v>6</v>
      </c>
      <c r="J7" s="30">
        <f>COLUMNS($D:J)</f>
        <v>7</v>
      </c>
      <c r="K7" s="30">
        <f>COLUMNS($D:K)</f>
        <v>8</v>
      </c>
      <c r="L7" s="30">
        <f>COLUMNS($D:L)</f>
        <v>9</v>
      </c>
      <c r="M7" s="30">
        <f>COLUMNS($D:M)</f>
        <v>10</v>
      </c>
      <c r="N7" s="30">
        <f>COLUMNS($D:N)</f>
        <v>11</v>
      </c>
      <c r="O7" s="30">
        <f>COLUMNS($D:O)</f>
        <v>12</v>
      </c>
      <c r="P7" s="30">
        <f>COLUMNS($D:P)</f>
        <v>13</v>
      </c>
      <c r="Q7" s="30">
        <f>COLUMNS($D:Q)</f>
        <v>14</v>
      </c>
      <c r="R7" s="30">
        <f>COLUMNS($D:R)</f>
        <v>15</v>
      </c>
      <c r="S7" s="30">
        <f>COLUMNS($D:S)</f>
        <v>16</v>
      </c>
      <c r="T7" s="30">
        <f>COLUMNS($D:T)</f>
        <v>17</v>
      </c>
      <c r="U7" s="30">
        <f>COLUMNS($D:U)</f>
        <v>18</v>
      </c>
      <c r="V7" s="30">
        <f>COLUMNS($D:V)</f>
        <v>19</v>
      </c>
      <c r="W7" s="30">
        <f>COLUMNS($D:W)</f>
        <v>20</v>
      </c>
      <c r="X7" s="30">
        <f>COLUMNS($D:X)</f>
        <v>21</v>
      </c>
      <c r="Y7" s="30">
        <f>COLUMNS($D:Y)</f>
        <v>22</v>
      </c>
      <c r="Z7" s="30">
        <f>COLUMNS($D:Z)</f>
        <v>23</v>
      </c>
      <c r="AA7" s="30">
        <f>COLUMNS($D:AA)</f>
        <v>24</v>
      </c>
      <c r="AB7" s="30">
        <f>COLUMNS($D:AB)</f>
        <v>25</v>
      </c>
      <c r="AC7" s="30">
        <f>COLUMNS($D:AC)</f>
        <v>26</v>
      </c>
      <c r="AD7" s="30" t="s">
        <v>268</v>
      </c>
      <c r="AE7" s="30">
        <f>COLUMNS($AE:AE)</f>
        <v>1</v>
      </c>
      <c r="AF7" s="30">
        <f>COLUMNS($AE:AF)</f>
        <v>2</v>
      </c>
      <c r="AG7" s="30">
        <f>COLUMNS($AE:AG)</f>
        <v>3</v>
      </c>
      <c r="AH7" s="30">
        <f>COLUMNS($AE:AH)</f>
        <v>4</v>
      </c>
      <c r="AI7" s="30">
        <f>COLUMNS($AE:AI)</f>
        <v>5</v>
      </c>
      <c r="AJ7" s="30">
        <f>COLUMNS($AE:AJ)</f>
        <v>6</v>
      </c>
      <c r="AK7" s="30">
        <f>COLUMNS($AE:AK)</f>
        <v>7</v>
      </c>
      <c r="AL7" s="30">
        <f>COLUMNS($AE:AL)</f>
        <v>8</v>
      </c>
      <c r="AM7" s="30">
        <f>COLUMNS($AE:AM)</f>
        <v>9</v>
      </c>
      <c r="AN7" s="30">
        <f>COLUMNS($AE:AN)</f>
        <v>10</v>
      </c>
      <c r="AO7" s="30">
        <f>COLUMNS($AE:AO)</f>
        <v>11</v>
      </c>
      <c r="AP7" s="30">
        <f>COLUMNS($AE:AP)</f>
        <v>12</v>
      </c>
      <c r="AQ7" s="30">
        <f>COLUMNS($AE:AQ)</f>
        <v>13</v>
      </c>
      <c r="AR7" s="30">
        <f>COLUMNS($AE:AR)</f>
        <v>14</v>
      </c>
      <c r="AS7" s="30">
        <f>COLUMNS($AE:AS)</f>
        <v>15</v>
      </c>
      <c r="AT7" s="30">
        <f>COLUMNS($AE:AT)</f>
        <v>16</v>
      </c>
      <c r="AU7" s="30">
        <f>COLUMNS($AE:AU)</f>
        <v>17</v>
      </c>
      <c r="AV7" s="30">
        <f>COLUMNS($AE:AV)</f>
        <v>18</v>
      </c>
      <c r="AW7" s="30">
        <f>COLUMNS($AE:AW)</f>
        <v>19</v>
      </c>
      <c r="AX7" s="30">
        <f>COLUMNS($AE:AX)</f>
        <v>20</v>
      </c>
      <c r="AY7" s="30" t="s">
        <v>269</v>
      </c>
      <c r="AZ7" s="30" t="s">
        <v>270</v>
      </c>
    </row>
    <row r="9" spans="1:52" x14ac:dyDescent="0.35">
      <c r="B9" s="2" t="s">
        <v>161</v>
      </c>
      <c r="D9" s="36">
        <f>SUBTOTAL(9,D13:D63)</f>
        <v>0</v>
      </c>
      <c r="E9" s="36">
        <f t="shared" ref="E9:AC9" si="5">SUBTOTAL(9,E13:E63)</f>
        <v>0</v>
      </c>
      <c r="F9" s="36">
        <f t="shared" si="5"/>
        <v>0</v>
      </c>
      <c r="G9" s="36">
        <f t="shared" si="5"/>
        <v>0</v>
      </c>
      <c r="H9" s="36">
        <f t="shared" si="5"/>
        <v>0</v>
      </c>
      <c r="I9" s="36">
        <f t="shared" si="5"/>
        <v>0</v>
      </c>
      <c r="J9" s="36">
        <f t="shared" si="5"/>
        <v>0</v>
      </c>
      <c r="K9" s="36">
        <f t="shared" si="5"/>
        <v>0</v>
      </c>
      <c r="L9" s="36">
        <f t="shared" si="5"/>
        <v>0</v>
      </c>
      <c r="M9" s="36">
        <f t="shared" si="5"/>
        <v>0</v>
      </c>
      <c r="N9" s="36">
        <f t="shared" si="5"/>
        <v>0</v>
      </c>
      <c r="O9" s="36">
        <f t="shared" si="5"/>
        <v>0</v>
      </c>
      <c r="P9" s="36">
        <f t="shared" si="5"/>
        <v>0</v>
      </c>
      <c r="Q9" s="36">
        <f t="shared" si="5"/>
        <v>0</v>
      </c>
      <c r="R9" s="36">
        <f t="shared" si="5"/>
        <v>0</v>
      </c>
      <c r="S9" s="36">
        <f t="shared" si="5"/>
        <v>0</v>
      </c>
      <c r="T9" s="36">
        <f t="shared" si="5"/>
        <v>0</v>
      </c>
      <c r="U9" s="36">
        <f t="shared" si="5"/>
        <v>0</v>
      </c>
      <c r="V9" s="36">
        <f t="shared" si="5"/>
        <v>0</v>
      </c>
      <c r="W9" s="36">
        <f t="shared" si="5"/>
        <v>0</v>
      </c>
      <c r="X9" s="36"/>
      <c r="Y9" s="36"/>
      <c r="Z9" s="36">
        <f t="shared" ref="Z9:AB9" si="6">SUBTOTAL(9,Z13:Z63)</f>
        <v>0</v>
      </c>
      <c r="AA9" s="36">
        <f t="shared" si="6"/>
        <v>0</v>
      </c>
      <c r="AB9" s="36">
        <f t="shared" si="6"/>
        <v>0</v>
      </c>
      <c r="AC9" s="36">
        <f t="shared" si="5"/>
        <v>0</v>
      </c>
      <c r="AD9" s="36">
        <f>SUBTOTAL(9,AD13:AD63)</f>
        <v>0</v>
      </c>
      <c r="AE9" s="36">
        <f>SUBTOTAL(9,AE13:AE63)</f>
        <v>0</v>
      </c>
      <c r="AF9" s="36">
        <f t="shared" ref="AF9:AX9" si="7">SUBTOTAL(9,AF13:AF63)</f>
        <v>0</v>
      </c>
      <c r="AG9" s="36">
        <f t="shared" si="7"/>
        <v>0</v>
      </c>
      <c r="AH9" s="36">
        <f t="shared" si="7"/>
        <v>0</v>
      </c>
      <c r="AI9" s="36">
        <f t="shared" si="7"/>
        <v>0</v>
      </c>
      <c r="AJ9" s="36">
        <f t="shared" si="7"/>
        <v>0</v>
      </c>
      <c r="AK9" s="36">
        <f t="shared" si="7"/>
        <v>0</v>
      </c>
      <c r="AL9" s="36">
        <f t="shared" si="7"/>
        <v>0</v>
      </c>
      <c r="AM9" s="36">
        <f t="shared" si="7"/>
        <v>0</v>
      </c>
      <c r="AN9" s="36">
        <f t="shared" si="7"/>
        <v>0</v>
      </c>
      <c r="AO9" s="36">
        <f t="shared" si="7"/>
        <v>0</v>
      </c>
      <c r="AP9" s="36">
        <f t="shared" si="7"/>
        <v>0</v>
      </c>
      <c r="AQ9" s="36">
        <f t="shared" si="7"/>
        <v>0</v>
      </c>
      <c r="AR9" s="36">
        <f t="shared" si="7"/>
        <v>0</v>
      </c>
      <c r="AS9" s="36">
        <f t="shared" si="7"/>
        <v>0</v>
      </c>
      <c r="AT9" s="36">
        <f t="shared" si="7"/>
        <v>0</v>
      </c>
      <c r="AU9" s="36">
        <f t="shared" si="7"/>
        <v>0</v>
      </c>
      <c r="AV9" s="36">
        <f t="shared" si="7"/>
        <v>0</v>
      </c>
      <c r="AW9" s="36">
        <f t="shared" si="7"/>
        <v>0</v>
      </c>
      <c r="AX9" s="36">
        <f t="shared" si="7"/>
        <v>0</v>
      </c>
      <c r="AY9" s="36">
        <f>SUBTOTAL(9,AY13:AY63)</f>
        <v>0</v>
      </c>
      <c r="AZ9" s="36">
        <f>SUBTOTAL(9,AZ13:AZ63)</f>
        <v>0</v>
      </c>
    </row>
    <row r="10" spans="1:52" ht="15.6" thickBot="1" x14ac:dyDescent="0.4"/>
    <row r="11" spans="1:52" ht="15.6" thickBot="1" x14ac:dyDescent="0.4">
      <c r="B11" s="43" t="s">
        <v>232</v>
      </c>
      <c r="C11" s="45"/>
      <c r="D11" s="43" t="s">
        <v>271</v>
      </c>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5"/>
      <c r="AE11" s="43" t="s">
        <v>172</v>
      </c>
      <c r="AF11" s="44"/>
      <c r="AG11" s="44"/>
      <c r="AH11" s="44"/>
      <c r="AI11" s="44"/>
      <c r="AJ11" s="44"/>
      <c r="AK11" s="44"/>
      <c r="AL11" s="44"/>
      <c r="AM11" s="44"/>
      <c r="AN11" s="44"/>
      <c r="AO11" s="44"/>
      <c r="AP11" s="44"/>
      <c r="AQ11" s="44"/>
      <c r="AR11" s="44"/>
      <c r="AS11" s="44"/>
      <c r="AT11" s="44"/>
      <c r="AU11" s="44"/>
      <c r="AV11" s="44"/>
      <c r="AW11" s="44"/>
      <c r="AX11" s="44"/>
      <c r="AY11" s="44"/>
      <c r="AZ11" s="45"/>
    </row>
    <row r="12" spans="1:52" ht="45" customHeight="1" x14ac:dyDescent="0.35">
      <c r="A12" s="46" t="s">
        <v>174</v>
      </c>
      <c r="B12" s="47" t="s">
        <v>272</v>
      </c>
      <c r="C12" s="47" t="s">
        <v>273</v>
      </c>
      <c r="D12" s="47" t="str">
        <f t="shared" ref="D12:AC12" ca="1" si="8">IF(ISBLANK(OFFSET(program_anchor,D$7,0)),inactive,OFFSET(program_anchor,D$7,0)&amp;+CHAR(10)&amp;+"$")</f>
        <v>NOT IN USE</v>
      </c>
      <c r="E12" s="47" t="str">
        <f t="shared" ca="1" si="8"/>
        <v>NOT IN USE</v>
      </c>
      <c r="F12" s="47" t="str">
        <f t="shared" ca="1" si="8"/>
        <v>NOT IN USE</v>
      </c>
      <c r="G12" s="47" t="str">
        <f t="shared" ca="1" si="8"/>
        <v>NOT IN USE</v>
      </c>
      <c r="H12" s="47" t="str">
        <f t="shared" ca="1" si="8"/>
        <v>NOT IN USE</v>
      </c>
      <c r="I12" s="47" t="str">
        <f t="shared" ca="1" si="8"/>
        <v>NOT IN USE</v>
      </c>
      <c r="J12" s="47" t="str">
        <f t="shared" ca="1" si="8"/>
        <v>NOT IN USE</v>
      </c>
      <c r="K12" s="47" t="str">
        <f t="shared" ca="1" si="8"/>
        <v>NOT IN USE</v>
      </c>
      <c r="L12" s="47" t="str">
        <f t="shared" ca="1" si="8"/>
        <v>NOT IN USE</v>
      </c>
      <c r="M12" s="47" t="str">
        <f t="shared" ca="1" si="8"/>
        <v>NOT IN USE</v>
      </c>
      <c r="N12" s="47" t="str">
        <f t="shared" ca="1" si="8"/>
        <v>NOT IN USE</v>
      </c>
      <c r="O12" s="47" t="str">
        <f t="shared" ca="1" si="8"/>
        <v>NOT IN USE</v>
      </c>
      <c r="P12" s="47" t="str">
        <f t="shared" ca="1" si="8"/>
        <v>NOT IN USE</v>
      </c>
      <c r="Q12" s="47" t="str">
        <f t="shared" ca="1" si="8"/>
        <v>NOT IN USE</v>
      </c>
      <c r="R12" s="47" t="str">
        <f t="shared" ca="1" si="8"/>
        <v>NOT IN USE</v>
      </c>
      <c r="S12" s="47" t="str">
        <f t="shared" ca="1" si="8"/>
        <v>NOT IN USE</v>
      </c>
      <c r="T12" s="47" t="str">
        <f t="shared" ca="1" si="8"/>
        <v>NOT IN USE</v>
      </c>
      <c r="U12" s="47" t="str">
        <f t="shared" ca="1" si="8"/>
        <v>NOT IN USE</v>
      </c>
      <c r="V12" s="47" t="str">
        <f t="shared" ca="1" si="8"/>
        <v>NOT IN USE</v>
      </c>
      <c r="W12" s="47" t="str">
        <f t="shared" ca="1" si="8"/>
        <v>NOT IN USE</v>
      </c>
      <c r="X12" s="47" t="str">
        <f t="shared" ca="1" si="8"/>
        <v>Corporate
$</v>
      </c>
      <c r="Y12" s="47" t="str">
        <f t="shared" ca="1" si="8"/>
        <v>Commercial
$</v>
      </c>
      <c r="Z12" s="47" t="str">
        <f t="shared" ca="1" si="8"/>
        <v>Fundraising
$</v>
      </c>
      <c r="AA12" s="47" t="str">
        <f t="shared" ca="1" si="8"/>
        <v>Accom
$</v>
      </c>
      <c r="AB12" s="47" t="str">
        <f t="shared" ca="1" si="8"/>
        <v>Health
$</v>
      </c>
      <c r="AC12" s="47" t="str">
        <f t="shared" ca="1" si="8"/>
        <v>Indirect OH
$</v>
      </c>
      <c r="AD12" s="47" t="s">
        <v>251</v>
      </c>
      <c r="AE12" s="47" t="str">
        <f t="shared" ref="AE12:AX12" ca="1" si="9">IF(ISBLANK(OFFSET(house_anchor,AE$7,0)),inactive,OFFSET(house_anchor,AE$7,0)&amp;+CHAR(10)&amp;+"$")</f>
        <v>NOT IN USE</v>
      </c>
      <c r="AF12" s="47" t="str">
        <f t="shared" ca="1" si="9"/>
        <v>NOT IN USE</v>
      </c>
      <c r="AG12" s="47" t="str">
        <f t="shared" ca="1" si="9"/>
        <v>NOT IN USE</v>
      </c>
      <c r="AH12" s="47" t="str">
        <f t="shared" ca="1" si="9"/>
        <v>NOT IN USE</v>
      </c>
      <c r="AI12" s="47" t="str">
        <f t="shared" ca="1" si="9"/>
        <v>NOT IN USE</v>
      </c>
      <c r="AJ12" s="47" t="str">
        <f t="shared" ca="1" si="9"/>
        <v>NOT IN USE</v>
      </c>
      <c r="AK12" s="47" t="str">
        <f t="shared" ca="1" si="9"/>
        <v>NOT IN USE</v>
      </c>
      <c r="AL12" s="47" t="str">
        <f t="shared" ca="1" si="9"/>
        <v>NOT IN USE</v>
      </c>
      <c r="AM12" s="47" t="str">
        <f t="shared" ca="1" si="9"/>
        <v>NOT IN USE</v>
      </c>
      <c r="AN12" s="47" t="str">
        <f t="shared" ca="1" si="9"/>
        <v>NOT IN USE</v>
      </c>
      <c r="AO12" s="47" t="str">
        <f t="shared" ca="1" si="9"/>
        <v>NOT IN USE</v>
      </c>
      <c r="AP12" s="47" t="str">
        <f t="shared" ca="1" si="9"/>
        <v>NOT IN USE</v>
      </c>
      <c r="AQ12" s="47" t="str">
        <f t="shared" ca="1" si="9"/>
        <v>NOT IN USE</v>
      </c>
      <c r="AR12" s="47" t="str">
        <f t="shared" ca="1" si="9"/>
        <v>NOT IN USE</v>
      </c>
      <c r="AS12" s="47" t="str">
        <f t="shared" ca="1" si="9"/>
        <v>NOT IN USE</v>
      </c>
      <c r="AT12" s="47" t="str">
        <f t="shared" ca="1" si="9"/>
        <v>NOT IN USE</v>
      </c>
      <c r="AU12" s="47" t="str">
        <f t="shared" ca="1" si="9"/>
        <v>NOT IN USE</v>
      </c>
      <c r="AV12" s="47" t="str">
        <f t="shared" ca="1" si="9"/>
        <v>NOT IN USE</v>
      </c>
      <c r="AW12" s="47" t="str">
        <f t="shared" ca="1" si="9"/>
        <v>NOT IN USE</v>
      </c>
      <c r="AX12" s="47" t="str">
        <f t="shared" ca="1" si="9"/>
        <v>NOT IN USE</v>
      </c>
      <c r="AY12" s="47" t="s">
        <v>207</v>
      </c>
      <c r="AZ12" s="47" t="s">
        <v>208</v>
      </c>
    </row>
    <row r="13" spans="1:52" x14ac:dyDescent="0.35">
      <c r="A13" s="48">
        <f>ROWS($12:13)-1</f>
        <v>1</v>
      </c>
      <c r="B13" s="90"/>
      <c r="C13" s="90"/>
      <c r="D13" s="9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34">
        <f>SUM(D13:AC13)</f>
        <v>0</v>
      </c>
      <c r="AE13" s="108">
        <f>+AA13-SUM(AF13:AX13)</f>
        <v>0</v>
      </c>
      <c r="AF13" s="91"/>
      <c r="AG13" s="91"/>
      <c r="AH13" s="91"/>
      <c r="AI13" s="91"/>
      <c r="AJ13" s="91"/>
      <c r="AK13" s="91"/>
      <c r="AL13" s="91"/>
      <c r="AM13" s="91"/>
      <c r="AN13" s="91"/>
      <c r="AO13" s="91"/>
      <c r="AP13" s="91"/>
      <c r="AQ13" s="91"/>
      <c r="AR13" s="91"/>
      <c r="AS13" s="91"/>
      <c r="AT13" s="91"/>
      <c r="AU13" s="91"/>
      <c r="AV13" s="91"/>
      <c r="AW13" s="91"/>
      <c r="AX13" s="91"/>
      <c r="AY13" s="34">
        <f t="shared" ref="AY13:AY44" si="10">SUM(AE13:AX13)</f>
        <v>0</v>
      </c>
      <c r="AZ13" s="34">
        <f>+AY13-AA13</f>
        <v>0</v>
      </c>
    </row>
    <row r="14" spans="1:52" x14ac:dyDescent="0.35">
      <c r="A14" s="62">
        <f>ROWS($12:14)-1</f>
        <v>2</v>
      </c>
      <c r="B14" s="95"/>
      <c r="C14" s="95"/>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36">
        <f>SUM(D14:AC14)</f>
        <v>0</v>
      </c>
      <c r="AE14" s="110">
        <f t="shared" ref="AE14:AE62" si="11">+AA14-SUM(AF14:AX14)</f>
        <v>0</v>
      </c>
      <c r="AF14" s="96"/>
      <c r="AG14" s="96"/>
      <c r="AH14" s="96"/>
      <c r="AI14" s="96"/>
      <c r="AJ14" s="96"/>
      <c r="AK14" s="96"/>
      <c r="AL14" s="96"/>
      <c r="AM14" s="96"/>
      <c r="AN14" s="96"/>
      <c r="AO14" s="96"/>
      <c r="AP14" s="96"/>
      <c r="AQ14" s="96"/>
      <c r="AR14" s="96"/>
      <c r="AS14" s="96"/>
      <c r="AT14" s="96"/>
      <c r="AU14" s="96"/>
      <c r="AV14" s="96"/>
      <c r="AW14" s="96"/>
      <c r="AX14" s="96"/>
      <c r="AY14" s="36">
        <f t="shared" si="10"/>
        <v>0</v>
      </c>
      <c r="AZ14" s="36">
        <f t="shared" ref="AZ14:AZ62" si="12">+AY14-AA14</f>
        <v>0</v>
      </c>
    </row>
    <row r="15" spans="1:52" x14ac:dyDescent="0.35">
      <c r="A15" s="62">
        <f>ROWS($12:15)-1</f>
        <v>3</v>
      </c>
      <c r="B15" s="95"/>
      <c r="C15" s="95"/>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36">
        <f>SUM(D15:AC15)</f>
        <v>0</v>
      </c>
      <c r="AE15" s="110">
        <f t="shared" si="11"/>
        <v>0</v>
      </c>
      <c r="AF15" s="96"/>
      <c r="AG15" s="96"/>
      <c r="AH15" s="96"/>
      <c r="AI15" s="96"/>
      <c r="AJ15" s="96"/>
      <c r="AK15" s="96"/>
      <c r="AL15" s="96"/>
      <c r="AM15" s="96"/>
      <c r="AN15" s="96"/>
      <c r="AO15" s="96"/>
      <c r="AP15" s="96"/>
      <c r="AQ15" s="96"/>
      <c r="AR15" s="96"/>
      <c r="AS15" s="96"/>
      <c r="AT15" s="96"/>
      <c r="AU15" s="96"/>
      <c r="AV15" s="96"/>
      <c r="AW15" s="96"/>
      <c r="AX15" s="96"/>
      <c r="AY15" s="36">
        <f t="shared" si="10"/>
        <v>0</v>
      </c>
      <c r="AZ15" s="36">
        <f t="shared" si="12"/>
        <v>0</v>
      </c>
    </row>
    <row r="16" spans="1:52" x14ac:dyDescent="0.35">
      <c r="A16" s="62">
        <f>ROWS($12:16)-1</f>
        <v>4</v>
      </c>
      <c r="B16" s="95"/>
      <c r="C16" s="95"/>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36">
        <f t="shared" ref="AD16:AD23" si="13">SUM(D16:AC16)</f>
        <v>0</v>
      </c>
      <c r="AE16" s="110">
        <f t="shared" si="11"/>
        <v>0</v>
      </c>
      <c r="AF16" s="96"/>
      <c r="AG16" s="96"/>
      <c r="AH16" s="96"/>
      <c r="AI16" s="96"/>
      <c r="AJ16" s="96"/>
      <c r="AK16" s="96"/>
      <c r="AL16" s="96"/>
      <c r="AM16" s="96"/>
      <c r="AN16" s="96"/>
      <c r="AO16" s="96"/>
      <c r="AP16" s="96"/>
      <c r="AQ16" s="96"/>
      <c r="AR16" s="96"/>
      <c r="AS16" s="96"/>
      <c r="AT16" s="96"/>
      <c r="AU16" s="96"/>
      <c r="AV16" s="96"/>
      <c r="AW16" s="96"/>
      <c r="AX16" s="96"/>
      <c r="AY16" s="36">
        <f t="shared" si="10"/>
        <v>0</v>
      </c>
      <c r="AZ16" s="36">
        <f t="shared" si="12"/>
        <v>0</v>
      </c>
    </row>
    <row r="17" spans="1:52" x14ac:dyDescent="0.35">
      <c r="A17" s="62">
        <f>ROWS($12:17)-1</f>
        <v>5</v>
      </c>
      <c r="B17" s="95"/>
      <c r="C17" s="95"/>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36">
        <f t="shared" si="13"/>
        <v>0</v>
      </c>
      <c r="AE17" s="110">
        <f t="shared" si="11"/>
        <v>0</v>
      </c>
      <c r="AF17" s="96"/>
      <c r="AG17" s="96"/>
      <c r="AH17" s="96"/>
      <c r="AI17" s="96"/>
      <c r="AJ17" s="96"/>
      <c r="AK17" s="96"/>
      <c r="AL17" s="96"/>
      <c r="AM17" s="96"/>
      <c r="AN17" s="96"/>
      <c r="AO17" s="96"/>
      <c r="AP17" s="96"/>
      <c r="AQ17" s="96"/>
      <c r="AR17" s="96"/>
      <c r="AS17" s="96"/>
      <c r="AT17" s="96"/>
      <c r="AU17" s="96"/>
      <c r="AV17" s="96"/>
      <c r="AW17" s="96"/>
      <c r="AX17" s="96"/>
      <c r="AY17" s="36">
        <f t="shared" si="10"/>
        <v>0</v>
      </c>
      <c r="AZ17" s="36">
        <f t="shared" si="12"/>
        <v>0</v>
      </c>
    </row>
    <row r="18" spans="1:52" x14ac:dyDescent="0.35">
      <c r="A18" s="62">
        <f>ROWS($12:18)-1</f>
        <v>6</v>
      </c>
      <c r="B18" s="95"/>
      <c r="C18" s="95"/>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36">
        <f t="shared" si="13"/>
        <v>0</v>
      </c>
      <c r="AE18" s="110">
        <f t="shared" si="11"/>
        <v>0</v>
      </c>
      <c r="AF18" s="96"/>
      <c r="AG18" s="96"/>
      <c r="AH18" s="96"/>
      <c r="AI18" s="96"/>
      <c r="AJ18" s="96"/>
      <c r="AK18" s="96"/>
      <c r="AL18" s="96"/>
      <c r="AM18" s="96"/>
      <c r="AN18" s="96"/>
      <c r="AO18" s="96"/>
      <c r="AP18" s="96"/>
      <c r="AQ18" s="96"/>
      <c r="AR18" s="96"/>
      <c r="AS18" s="96"/>
      <c r="AT18" s="96"/>
      <c r="AU18" s="96"/>
      <c r="AV18" s="96"/>
      <c r="AW18" s="96"/>
      <c r="AX18" s="96"/>
      <c r="AY18" s="36">
        <f t="shared" si="10"/>
        <v>0</v>
      </c>
      <c r="AZ18" s="36">
        <f t="shared" si="12"/>
        <v>0</v>
      </c>
    </row>
    <row r="19" spans="1:52" x14ac:dyDescent="0.35">
      <c r="A19" s="62">
        <f>ROWS($12:19)-1</f>
        <v>7</v>
      </c>
      <c r="B19" s="95"/>
      <c r="C19" s="95"/>
      <c r="D19" s="96"/>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36">
        <f t="shared" si="13"/>
        <v>0</v>
      </c>
      <c r="AE19" s="110">
        <f t="shared" si="11"/>
        <v>0</v>
      </c>
      <c r="AF19" s="96"/>
      <c r="AG19" s="96"/>
      <c r="AH19" s="96"/>
      <c r="AI19" s="96"/>
      <c r="AJ19" s="96"/>
      <c r="AK19" s="96"/>
      <c r="AL19" s="96"/>
      <c r="AM19" s="96"/>
      <c r="AN19" s="96"/>
      <c r="AO19" s="96"/>
      <c r="AP19" s="96"/>
      <c r="AQ19" s="96"/>
      <c r="AR19" s="96"/>
      <c r="AS19" s="96"/>
      <c r="AT19" s="96"/>
      <c r="AU19" s="96"/>
      <c r="AV19" s="96"/>
      <c r="AW19" s="96"/>
      <c r="AX19" s="96"/>
      <c r="AY19" s="36">
        <f t="shared" si="10"/>
        <v>0</v>
      </c>
      <c r="AZ19" s="36">
        <f t="shared" si="12"/>
        <v>0</v>
      </c>
    </row>
    <row r="20" spans="1:52" x14ac:dyDescent="0.35">
      <c r="A20" s="62">
        <f>ROWS($12:20)-1</f>
        <v>8</v>
      </c>
      <c r="B20" s="95"/>
      <c r="C20" s="95"/>
      <c r="D20" s="96"/>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36">
        <f t="shared" si="13"/>
        <v>0</v>
      </c>
      <c r="AE20" s="110">
        <f t="shared" si="11"/>
        <v>0</v>
      </c>
      <c r="AF20" s="96"/>
      <c r="AG20" s="96"/>
      <c r="AH20" s="96"/>
      <c r="AI20" s="96"/>
      <c r="AJ20" s="96"/>
      <c r="AK20" s="96"/>
      <c r="AL20" s="96"/>
      <c r="AM20" s="96"/>
      <c r="AN20" s="96"/>
      <c r="AO20" s="96"/>
      <c r="AP20" s="96"/>
      <c r="AQ20" s="96"/>
      <c r="AR20" s="96"/>
      <c r="AS20" s="96"/>
      <c r="AT20" s="96"/>
      <c r="AU20" s="96"/>
      <c r="AV20" s="96"/>
      <c r="AW20" s="96"/>
      <c r="AX20" s="96"/>
      <c r="AY20" s="36">
        <f t="shared" si="10"/>
        <v>0</v>
      </c>
      <c r="AZ20" s="36">
        <f t="shared" si="12"/>
        <v>0</v>
      </c>
    </row>
    <row r="21" spans="1:52" x14ac:dyDescent="0.35">
      <c r="A21" s="62">
        <f>ROWS($12:21)-1</f>
        <v>9</v>
      </c>
      <c r="B21" s="95"/>
      <c r="C21" s="95"/>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36">
        <f t="shared" si="13"/>
        <v>0</v>
      </c>
      <c r="AE21" s="110">
        <f t="shared" si="11"/>
        <v>0</v>
      </c>
      <c r="AF21" s="96"/>
      <c r="AG21" s="96"/>
      <c r="AH21" s="96"/>
      <c r="AI21" s="96"/>
      <c r="AJ21" s="96"/>
      <c r="AK21" s="96"/>
      <c r="AL21" s="96"/>
      <c r="AM21" s="96"/>
      <c r="AN21" s="96"/>
      <c r="AO21" s="96"/>
      <c r="AP21" s="96"/>
      <c r="AQ21" s="96"/>
      <c r="AR21" s="96"/>
      <c r="AS21" s="96"/>
      <c r="AT21" s="96"/>
      <c r="AU21" s="96"/>
      <c r="AV21" s="96"/>
      <c r="AW21" s="96"/>
      <c r="AX21" s="96"/>
      <c r="AY21" s="36">
        <f t="shared" si="10"/>
        <v>0</v>
      </c>
      <c r="AZ21" s="36">
        <f t="shared" si="12"/>
        <v>0</v>
      </c>
    </row>
    <row r="22" spans="1:52" x14ac:dyDescent="0.35">
      <c r="A22" s="62">
        <f>ROWS($12:22)-1</f>
        <v>10</v>
      </c>
      <c r="B22" s="95"/>
      <c r="C22" s="95"/>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36">
        <f t="shared" si="13"/>
        <v>0</v>
      </c>
      <c r="AE22" s="110">
        <f t="shared" si="11"/>
        <v>0</v>
      </c>
      <c r="AF22" s="96"/>
      <c r="AG22" s="96"/>
      <c r="AH22" s="96"/>
      <c r="AI22" s="96"/>
      <c r="AJ22" s="96"/>
      <c r="AK22" s="96"/>
      <c r="AL22" s="96"/>
      <c r="AM22" s="96"/>
      <c r="AN22" s="96"/>
      <c r="AO22" s="96"/>
      <c r="AP22" s="96"/>
      <c r="AQ22" s="96"/>
      <c r="AR22" s="96"/>
      <c r="AS22" s="96"/>
      <c r="AT22" s="96"/>
      <c r="AU22" s="96"/>
      <c r="AV22" s="96"/>
      <c r="AW22" s="96"/>
      <c r="AX22" s="96"/>
      <c r="AY22" s="36">
        <f t="shared" si="10"/>
        <v>0</v>
      </c>
      <c r="AZ22" s="36">
        <f t="shared" si="12"/>
        <v>0</v>
      </c>
    </row>
    <row r="23" spans="1:52" x14ac:dyDescent="0.35">
      <c r="A23" s="62">
        <f>ROWS($12:23)-1</f>
        <v>11</v>
      </c>
      <c r="B23" s="95"/>
      <c r="C23" s="95"/>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36">
        <f t="shared" si="13"/>
        <v>0</v>
      </c>
      <c r="AE23" s="110">
        <f t="shared" si="11"/>
        <v>0</v>
      </c>
      <c r="AF23" s="96"/>
      <c r="AG23" s="96"/>
      <c r="AH23" s="96"/>
      <c r="AI23" s="96"/>
      <c r="AJ23" s="96"/>
      <c r="AK23" s="96"/>
      <c r="AL23" s="96"/>
      <c r="AM23" s="96"/>
      <c r="AN23" s="96"/>
      <c r="AO23" s="96"/>
      <c r="AP23" s="96"/>
      <c r="AQ23" s="96"/>
      <c r="AR23" s="96"/>
      <c r="AS23" s="96"/>
      <c r="AT23" s="96"/>
      <c r="AU23" s="96"/>
      <c r="AV23" s="96"/>
      <c r="AW23" s="96"/>
      <c r="AX23" s="96"/>
      <c r="AY23" s="36">
        <f t="shared" si="10"/>
        <v>0</v>
      </c>
      <c r="AZ23" s="36">
        <f t="shared" si="12"/>
        <v>0</v>
      </c>
    </row>
    <row r="24" spans="1:52" x14ac:dyDescent="0.35">
      <c r="A24" s="62">
        <f>ROWS($12:24)-1</f>
        <v>12</v>
      </c>
      <c r="B24" s="95"/>
      <c r="C24" s="95"/>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36">
        <f t="shared" ref="AD24:AD41" si="14">SUM(D24:AC24)</f>
        <v>0</v>
      </c>
      <c r="AE24" s="110">
        <f t="shared" si="11"/>
        <v>0</v>
      </c>
      <c r="AF24" s="96"/>
      <c r="AG24" s="96"/>
      <c r="AH24" s="96"/>
      <c r="AI24" s="96"/>
      <c r="AJ24" s="96"/>
      <c r="AK24" s="96"/>
      <c r="AL24" s="96"/>
      <c r="AM24" s="96"/>
      <c r="AN24" s="96"/>
      <c r="AO24" s="96"/>
      <c r="AP24" s="96"/>
      <c r="AQ24" s="96"/>
      <c r="AR24" s="96"/>
      <c r="AS24" s="96"/>
      <c r="AT24" s="96"/>
      <c r="AU24" s="96"/>
      <c r="AV24" s="96"/>
      <c r="AW24" s="96"/>
      <c r="AX24" s="96"/>
      <c r="AY24" s="36">
        <f t="shared" si="10"/>
        <v>0</v>
      </c>
      <c r="AZ24" s="36">
        <f t="shared" si="12"/>
        <v>0</v>
      </c>
    </row>
    <row r="25" spans="1:52" x14ac:dyDescent="0.35">
      <c r="A25" s="62">
        <f>ROWS($12:25)-1</f>
        <v>13</v>
      </c>
      <c r="B25" s="95"/>
      <c r="C25" s="95"/>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36">
        <f t="shared" si="14"/>
        <v>0</v>
      </c>
      <c r="AE25" s="110">
        <f t="shared" si="11"/>
        <v>0</v>
      </c>
      <c r="AF25" s="96"/>
      <c r="AG25" s="96"/>
      <c r="AH25" s="96"/>
      <c r="AI25" s="96"/>
      <c r="AJ25" s="96"/>
      <c r="AK25" s="96"/>
      <c r="AL25" s="96"/>
      <c r="AM25" s="96"/>
      <c r="AN25" s="96"/>
      <c r="AO25" s="96"/>
      <c r="AP25" s="96"/>
      <c r="AQ25" s="96"/>
      <c r="AR25" s="96"/>
      <c r="AS25" s="96"/>
      <c r="AT25" s="96"/>
      <c r="AU25" s="96"/>
      <c r="AV25" s="96"/>
      <c r="AW25" s="96"/>
      <c r="AX25" s="96"/>
      <c r="AY25" s="36">
        <f t="shared" si="10"/>
        <v>0</v>
      </c>
      <c r="AZ25" s="36">
        <f t="shared" si="12"/>
        <v>0</v>
      </c>
    </row>
    <row r="26" spans="1:52" x14ac:dyDescent="0.35">
      <c r="A26" s="62">
        <f>ROWS($12:26)-1</f>
        <v>14</v>
      </c>
      <c r="B26" s="95"/>
      <c r="C26" s="95"/>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36">
        <f t="shared" si="14"/>
        <v>0</v>
      </c>
      <c r="AE26" s="110">
        <f t="shared" si="11"/>
        <v>0</v>
      </c>
      <c r="AF26" s="96"/>
      <c r="AG26" s="96"/>
      <c r="AH26" s="96"/>
      <c r="AI26" s="96"/>
      <c r="AJ26" s="96"/>
      <c r="AK26" s="96"/>
      <c r="AL26" s="96"/>
      <c r="AM26" s="96"/>
      <c r="AN26" s="96"/>
      <c r="AO26" s="96"/>
      <c r="AP26" s="96"/>
      <c r="AQ26" s="96"/>
      <c r="AR26" s="96"/>
      <c r="AS26" s="96"/>
      <c r="AT26" s="96"/>
      <c r="AU26" s="96"/>
      <c r="AV26" s="96"/>
      <c r="AW26" s="96"/>
      <c r="AX26" s="96"/>
      <c r="AY26" s="36">
        <f t="shared" si="10"/>
        <v>0</v>
      </c>
      <c r="AZ26" s="36">
        <f t="shared" si="12"/>
        <v>0</v>
      </c>
    </row>
    <row r="27" spans="1:52" x14ac:dyDescent="0.35">
      <c r="A27" s="62">
        <f>ROWS($12:27)-1</f>
        <v>15</v>
      </c>
      <c r="B27" s="95"/>
      <c r="C27" s="95"/>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36">
        <f t="shared" si="14"/>
        <v>0</v>
      </c>
      <c r="AE27" s="110">
        <f t="shared" si="11"/>
        <v>0</v>
      </c>
      <c r="AF27" s="96"/>
      <c r="AG27" s="96"/>
      <c r="AH27" s="96"/>
      <c r="AI27" s="96"/>
      <c r="AJ27" s="96"/>
      <c r="AK27" s="96"/>
      <c r="AL27" s="96"/>
      <c r="AM27" s="96"/>
      <c r="AN27" s="96"/>
      <c r="AO27" s="96"/>
      <c r="AP27" s="96"/>
      <c r="AQ27" s="96"/>
      <c r="AR27" s="96"/>
      <c r="AS27" s="96"/>
      <c r="AT27" s="96"/>
      <c r="AU27" s="96"/>
      <c r="AV27" s="96"/>
      <c r="AW27" s="96"/>
      <c r="AX27" s="96"/>
      <c r="AY27" s="36">
        <f t="shared" si="10"/>
        <v>0</v>
      </c>
      <c r="AZ27" s="36">
        <f t="shared" si="12"/>
        <v>0</v>
      </c>
    </row>
    <row r="28" spans="1:52" x14ac:dyDescent="0.35">
      <c r="A28" s="62">
        <f>ROWS($12:28)-1</f>
        <v>16</v>
      </c>
      <c r="B28" s="95"/>
      <c r="C28" s="95"/>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36">
        <f t="shared" si="14"/>
        <v>0</v>
      </c>
      <c r="AE28" s="110">
        <f t="shared" si="11"/>
        <v>0</v>
      </c>
      <c r="AF28" s="96"/>
      <c r="AG28" s="96"/>
      <c r="AH28" s="96"/>
      <c r="AI28" s="96"/>
      <c r="AJ28" s="96"/>
      <c r="AK28" s="96"/>
      <c r="AL28" s="96"/>
      <c r="AM28" s="96"/>
      <c r="AN28" s="96"/>
      <c r="AO28" s="96"/>
      <c r="AP28" s="96"/>
      <c r="AQ28" s="96"/>
      <c r="AR28" s="96"/>
      <c r="AS28" s="96"/>
      <c r="AT28" s="96"/>
      <c r="AU28" s="96"/>
      <c r="AV28" s="96"/>
      <c r="AW28" s="96"/>
      <c r="AX28" s="96"/>
      <c r="AY28" s="36">
        <f t="shared" si="10"/>
        <v>0</v>
      </c>
      <c r="AZ28" s="36">
        <f t="shared" si="12"/>
        <v>0</v>
      </c>
    </row>
    <row r="29" spans="1:52" x14ac:dyDescent="0.35">
      <c r="A29" s="62">
        <f>ROWS($12:29)-1</f>
        <v>17</v>
      </c>
      <c r="B29" s="95"/>
      <c r="C29" s="95"/>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36">
        <f t="shared" si="14"/>
        <v>0</v>
      </c>
      <c r="AE29" s="110">
        <f t="shared" si="11"/>
        <v>0</v>
      </c>
      <c r="AF29" s="96"/>
      <c r="AG29" s="96"/>
      <c r="AH29" s="96"/>
      <c r="AI29" s="96"/>
      <c r="AJ29" s="96"/>
      <c r="AK29" s="96"/>
      <c r="AL29" s="96"/>
      <c r="AM29" s="96"/>
      <c r="AN29" s="96"/>
      <c r="AO29" s="96"/>
      <c r="AP29" s="96"/>
      <c r="AQ29" s="96"/>
      <c r="AR29" s="96"/>
      <c r="AS29" s="96"/>
      <c r="AT29" s="96"/>
      <c r="AU29" s="96"/>
      <c r="AV29" s="96"/>
      <c r="AW29" s="96"/>
      <c r="AX29" s="96"/>
      <c r="AY29" s="36">
        <f t="shared" si="10"/>
        <v>0</v>
      </c>
      <c r="AZ29" s="36">
        <f t="shared" si="12"/>
        <v>0</v>
      </c>
    </row>
    <row r="30" spans="1:52" x14ac:dyDescent="0.35">
      <c r="A30" s="62">
        <f>ROWS($12:30)-1</f>
        <v>18</v>
      </c>
      <c r="B30" s="95"/>
      <c r="C30" s="95"/>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36">
        <f t="shared" si="14"/>
        <v>0</v>
      </c>
      <c r="AE30" s="110">
        <f t="shared" si="11"/>
        <v>0</v>
      </c>
      <c r="AF30" s="96"/>
      <c r="AG30" s="96"/>
      <c r="AH30" s="96"/>
      <c r="AI30" s="96"/>
      <c r="AJ30" s="96"/>
      <c r="AK30" s="96"/>
      <c r="AL30" s="96"/>
      <c r="AM30" s="96"/>
      <c r="AN30" s="96"/>
      <c r="AO30" s="96"/>
      <c r="AP30" s="96"/>
      <c r="AQ30" s="96"/>
      <c r="AR30" s="96"/>
      <c r="AS30" s="96"/>
      <c r="AT30" s="96"/>
      <c r="AU30" s="96"/>
      <c r="AV30" s="96"/>
      <c r="AW30" s="96"/>
      <c r="AX30" s="96"/>
      <c r="AY30" s="36">
        <f t="shared" si="10"/>
        <v>0</v>
      </c>
      <c r="AZ30" s="36">
        <f t="shared" si="12"/>
        <v>0</v>
      </c>
    </row>
    <row r="31" spans="1:52" x14ac:dyDescent="0.35">
      <c r="A31" s="62">
        <f>ROWS($12:31)-1</f>
        <v>19</v>
      </c>
      <c r="B31" s="95"/>
      <c r="C31" s="95"/>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36">
        <f t="shared" si="14"/>
        <v>0</v>
      </c>
      <c r="AE31" s="110">
        <f t="shared" si="11"/>
        <v>0</v>
      </c>
      <c r="AF31" s="96"/>
      <c r="AG31" s="96"/>
      <c r="AH31" s="96"/>
      <c r="AI31" s="96"/>
      <c r="AJ31" s="96"/>
      <c r="AK31" s="96"/>
      <c r="AL31" s="96"/>
      <c r="AM31" s="96"/>
      <c r="AN31" s="96"/>
      <c r="AO31" s="96"/>
      <c r="AP31" s="96"/>
      <c r="AQ31" s="96"/>
      <c r="AR31" s="96"/>
      <c r="AS31" s="96"/>
      <c r="AT31" s="96"/>
      <c r="AU31" s="96"/>
      <c r="AV31" s="96"/>
      <c r="AW31" s="96"/>
      <c r="AX31" s="96"/>
      <c r="AY31" s="36">
        <f t="shared" si="10"/>
        <v>0</v>
      </c>
      <c r="AZ31" s="36">
        <f t="shared" si="12"/>
        <v>0</v>
      </c>
    </row>
    <row r="32" spans="1:52" x14ac:dyDescent="0.35">
      <c r="A32" s="62">
        <f>ROWS($12:32)-1</f>
        <v>20</v>
      </c>
      <c r="B32" s="95"/>
      <c r="C32" s="95"/>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36">
        <f t="shared" si="14"/>
        <v>0</v>
      </c>
      <c r="AE32" s="110">
        <f t="shared" si="11"/>
        <v>0</v>
      </c>
      <c r="AF32" s="96"/>
      <c r="AG32" s="96"/>
      <c r="AH32" s="96"/>
      <c r="AI32" s="96"/>
      <c r="AJ32" s="96"/>
      <c r="AK32" s="96"/>
      <c r="AL32" s="96"/>
      <c r="AM32" s="96"/>
      <c r="AN32" s="96"/>
      <c r="AO32" s="96"/>
      <c r="AP32" s="96"/>
      <c r="AQ32" s="96"/>
      <c r="AR32" s="96"/>
      <c r="AS32" s="96"/>
      <c r="AT32" s="96"/>
      <c r="AU32" s="96"/>
      <c r="AV32" s="96"/>
      <c r="AW32" s="96"/>
      <c r="AX32" s="96"/>
      <c r="AY32" s="36">
        <f t="shared" si="10"/>
        <v>0</v>
      </c>
      <c r="AZ32" s="36">
        <f t="shared" si="12"/>
        <v>0</v>
      </c>
    </row>
    <row r="33" spans="1:52" x14ac:dyDescent="0.35">
      <c r="A33" s="62">
        <f>ROWS($12:33)-1</f>
        <v>21</v>
      </c>
      <c r="B33" s="95"/>
      <c r="C33" s="95"/>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36">
        <f t="shared" si="14"/>
        <v>0</v>
      </c>
      <c r="AE33" s="110">
        <f t="shared" si="11"/>
        <v>0</v>
      </c>
      <c r="AF33" s="96"/>
      <c r="AG33" s="96"/>
      <c r="AH33" s="96"/>
      <c r="AI33" s="96"/>
      <c r="AJ33" s="96"/>
      <c r="AK33" s="96"/>
      <c r="AL33" s="96"/>
      <c r="AM33" s="96"/>
      <c r="AN33" s="96"/>
      <c r="AO33" s="96"/>
      <c r="AP33" s="96"/>
      <c r="AQ33" s="96"/>
      <c r="AR33" s="96"/>
      <c r="AS33" s="96"/>
      <c r="AT33" s="96"/>
      <c r="AU33" s="96"/>
      <c r="AV33" s="96"/>
      <c r="AW33" s="96"/>
      <c r="AX33" s="96"/>
      <c r="AY33" s="36">
        <f t="shared" si="10"/>
        <v>0</v>
      </c>
      <c r="AZ33" s="36">
        <f t="shared" si="12"/>
        <v>0</v>
      </c>
    </row>
    <row r="34" spans="1:52" x14ac:dyDescent="0.35">
      <c r="A34" s="62">
        <f>ROWS($12:34)-1</f>
        <v>22</v>
      </c>
      <c r="B34" s="95"/>
      <c r="C34" s="95"/>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36">
        <f t="shared" si="14"/>
        <v>0</v>
      </c>
      <c r="AE34" s="110">
        <f t="shared" si="11"/>
        <v>0</v>
      </c>
      <c r="AF34" s="96"/>
      <c r="AG34" s="96"/>
      <c r="AH34" s="96"/>
      <c r="AI34" s="96"/>
      <c r="AJ34" s="96"/>
      <c r="AK34" s="96"/>
      <c r="AL34" s="96"/>
      <c r="AM34" s="96"/>
      <c r="AN34" s="96"/>
      <c r="AO34" s="96"/>
      <c r="AP34" s="96"/>
      <c r="AQ34" s="96"/>
      <c r="AR34" s="96"/>
      <c r="AS34" s="96"/>
      <c r="AT34" s="96"/>
      <c r="AU34" s="96"/>
      <c r="AV34" s="96"/>
      <c r="AW34" s="96"/>
      <c r="AX34" s="96"/>
      <c r="AY34" s="36">
        <f t="shared" si="10"/>
        <v>0</v>
      </c>
      <c r="AZ34" s="36">
        <f t="shared" si="12"/>
        <v>0</v>
      </c>
    </row>
    <row r="35" spans="1:52" x14ac:dyDescent="0.35">
      <c r="A35" s="62">
        <f>ROWS($12:35)-1</f>
        <v>23</v>
      </c>
      <c r="B35" s="95"/>
      <c r="C35" s="95"/>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36">
        <f t="shared" si="14"/>
        <v>0</v>
      </c>
      <c r="AE35" s="110">
        <f t="shared" si="11"/>
        <v>0</v>
      </c>
      <c r="AF35" s="96"/>
      <c r="AG35" s="96"/>
      <c r="AH35" s="96"/>
      <c r="AI35" s="96"/>
      <c r="AJ35" s="96"/>
      <c r="AK35" s="96"/>
      <c r="AL35" s="96"/>
      <c r="AM35" s="96"/>
      <c r="AN35" s="96"/>
      <c r="AO35" s="96"/>
      <c r="AP35" s="96"/>
      <c r="AQ35" s="96"/>
      <c r="AR35" s="96"/>
      <c r="AS35" s="96"/>
      <c r="AT35" s="96"/>
      <c r="AU35" s="96"/>
      <c r="AV35" s="96"/>
      <c r="AW35" s="96"/>
      <c r="AX35" s="96"/>
      <c r="AY35" s="36">
        <f t="shared" si="10"/>
        <v>0</v>
      </c>
      <c r="AZ35" s="36">
        <f t="shared" si="12"/>
        <v>0</v>
      </c>
    </row>
    <row r="36" spans="1:52" x14ac:dyDescent="0.35">
      <c r="A36" s="62">
        <f>ROWS($12:36)-1</f>
        <v>24</v>
      </c>
      <c r="B36" s="95"/>
      <c r="C36" s="95"/>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36">
        <f t="shared" si="14"/>
        <v>0</v>
      </c>
      <c r="AE36" s="110">
        <f t="shared" si="11"/>
        <v>0</v>
      </c>
      <c r="AF36" s="96"/>
      <c r="AG36" s="96"/>
      <c r="AH36" s="96"/>
      <c r="AI36" s="96"/>
      <c r="AJ36" s="96"/>
      <c r="AK36" s="96"/>
      <c r="AL36" s="96"/>
      <c r="AM36" s="96"/>
      <c r="AN36" s="96"/>
      <c r="AO36" s="96"/>
      <c r="AP36" s="96"/>
      <c r="AQ36" s="96"/>
      <c r="AR36" s="96"/>
      <c r="AS36" s="96"/>
      <c r="AT36" s="96"/>
      <c r="AU36" s="96"/>
      <c r="AV36" s="96"/>
      <c r="AW36" s="96"/>
      <c r="AX36" s="96"/>
      <c r="AY36" s="36">
        <f t="shared" si="10"/>
        <v>0</v>
      </c>
      <c r="AZ36" s="36">
        <f t="shared" si="12"/>
        <v>0</v>
      </c>
    </row>
    <row r="37" spans="1:52" x14ac:dyDescent="0.35">
      <c r="A37" s="62">
        <f>ROWS($12:37)-1</f>
        <v>25</v>
      </c>
      <c r="B37" s="95"/>
      <c r="C37" s="95"/>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36">
        <f t="shared" si="14"/>
        <v>0</v>
      </c>
      <c r="AE37" s="110">
        <f t="shared" si="11"/>
        <v>0</v>
      </c>
      <c r="AF37" s="96"/>
      <c r="AG37" s="96"/>
      <c r="AH37" s="96"/>
      <c r="AI37" s="96"/>
      <c r="AJ37" s="96"/>
      <c r="AK37" s="96"/>
      <c r="AL37" s="96"/>
      <c r="AM37" s="96"/>
      <c r="AN37" s="96"/>
      <c r="AO37" s="96"/>
      <c r="AP37" s="96"/>
      <c r="AQ37" s="96"/>
      <c r="AR37" s="96"/>
      <c r="AS37" s="96"/>
      <c r="AT37" s="96"/>
      <c r="AU37" s="96"/>
      <c r="AV37" s="96"/>
      <c r="AW37" s="96"/>
      <c r="AX37" s="96"/>
      <c r="AY37" s="36">
        <f t="shared" si="10"/>
        <v>0</v>
      </c>
      <c r="AZ37" s="36">
        <f t="shared" si="12"/>
        <v>0</v>
      </c>
    </row>
    <row r="38" spans="1:52" x14ac:dyDescent="0.35">
      <c r="A38" s="62">
        <f>ROWS($12:38)-1</f>
        <v>26</v>
      </c>
      <c r="B38" s="95"/>
      <c r="C38" s="95"/>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36">
        <f t="shared" si="14"/>
        <v>0</v>
      </c>
      <c r="AE38" s="110">
        <f t="shared" si="11"/>
        <v>0</v>
      </c>
      <c r="AF38" s="96"/>
      <c r="AG38" s="96"/>
      <c r="AH38" s="96"/>
      <c r="AI38" s="96"/>
      <c r="AJ38" s="96"/>
      <c r="AK38" s="96"/>
      <c r="AL38" s="96"/>
      <c r="AM38" s="96"/>
      <c r="AN38" s="96"/>
      <c r="AO38" s="96"/>
      <c r="AP38" s="96"/>
      <c r="AQ38" s="96"/>
      <c r="AR38" s="96"/>
      <c r="AS38" s="96"/>
      <c r="AT38" s="96"/>
      <c r="AU38" s="96"/>
      <c r="AV38" s="96"/>
      <c r="AW38" s="96"/>
      <c r="AX38" s="96"/>
      <c r="AY38" s="36">
        <f t="shared" si="10"/>
        <v>0</v>
      </c>
      <c r="AZ38" s="36">
        <f t="shared" si="12"/>
        <v>0</v>
      </c>
    </row>
    <row r="39" spans="1:52" x14ac:dyDescent="0.35">
      <c r="A39" s="62">
        <f>ROWS($12:39)-1</f>
        <v>27</v>
      </c>
      <c r="B39" s="95"/>
      <c r="C39" s="95"/>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36">
        <f t="shared" si="14"/>
        <v>0</v>
      </c>
      <c r="AE39" s="110">
        <f t="shared" si="11"/>
        <v>0</v>
      </c>
      <c r="AF39" s="96"/>
      <c r="AG39" s="96"/>
      <c r="AH39" s="96"/>
      <c r="AI39" s="96"/>
      <c r="AJ39" s="96"/>
      <c r="AK39" s="96"/>
      <c r="AL39" s="96"/>
      <c r="AM39" s="96"/>
      <c r="AN39" s="96"/>
      <c r="AO39" s="96"/>
      <c r="AP39" s="96"/>
      <c r="AQ39" s="96"/>
      <c r="AR39" s="96"/>
      <c r="AS39" s="96"/>
      <c r="AT39" s="96"/>
      <c r="AU39" s="96"/>
      <c r="AV39" s="96"/>
      <c r="AW39" s="96"/>
      <c r="AX39" s="96"/>
      <c r="AY39" s="36">
        <f t="shared" si="10"/>
        <v>0</v>
      </c>
      <c r="AZ39" s="36">
        <f t="shared" si="12"/>
        <v>0</v>
      </c>
    </row>
    <row r="40" spans="1:52" x14ac:dyDescent="0.35">
      <c r="A40" s="62">
        <f>ROWS($12:40)-1</f>
        <v>28</v>
      </c>
      <c r="B40" s="95"/>
      <c r="C40" s="95"/>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36">
        <f t="shared" si="14"/>
        <v>0</v>
      </c>
      <c r="AE40" s="110">
        <f t="shared" si="11"/>
        <v>0</v>
      </c>
      <c r="AF40" s="96"/>
      <c r="AG40" s="96"/>
      <c r="AH40" s="96"/>
      <c r="AI40" s="96"/>
      <c r="AJ40" s="96"/>
      <c r="AK40" s="96"/>
      <c r="AL40" s="96"/>
      <c r="AM40" s="96"/>
      <c r="AN40" s="96"/>
      <c r="AO40" s="96"/>
      <c r="AP40" s="96"/>
      <c r="AQ40" s="96"/>
      <c r="AR40" s="96"/>
      <c r="AS40" s="96"/>
      <c r="AT40" s="96"/>
      <c r="AU40" s="96"/>
      <c r="AV40" s="96"/>
      <c r="AW40" s="96"/>
      <c r="AX40" s="96"/>
      <c r="AY40" s="36">
        <f t="shared" si="10"/>
        <v>0</v>
      </c>
      <c r="AZ40" s="36">
        <f t="shared" si="12"/>
        <v>0</v>
      </c>
    </row>
    <row r="41" spans="1:52" x14ac:dyDescent="0.35">
      <c r="A41" s="62">
        <f>ROWS($12:41)-1</f>
        <v>29</v>
      </c>
      <c r="B41" s="95"/>
      <c r="C41" s="95"/>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36">
        <f t="shared" si="14"/>
        <v>0</v>
      </c>
      <c r="AE41" s="110">
        <f t="shared" si="11"/>
        <v>0</v>
      </c>
      <c r="AF41" s="96"/>
      <c r="AG41" s="96"/>
      <c r="AH41" s="96"/>
      <c r="AI41" s="96"/>
      <c r="AJ41" s="96"/>
      <c r="AK41" s="96"/>
      <c r="AL41" s="96"/>
      <c r="AM41" s="96"/>
      <c r="AN41" s="96"/>
      <c r="AO41" s="96"/>
      <c r="AP41" s="96"/>
      <c r="AQ41" s="96"/>
      <c r="AR41" s="96"/>
      <c r="AS41" s="96"/>
      <c r="AT41" s="96"/>
      <c r="AU41" s="96"/>
      <c r="AV41" s="96"/>
      <c r="AW41" s="96"/>
      <c r="AX41" s="96"/>
      <c r="AY41" s="36">
        <f t="shared" si="10"/>
        <v>0</v>
      </c>
      <c r="AZ41" s="36">
        <f t="shared" si="12"/>
        <v>0</v>
      </c>
    </row>
    <row r="42" spans="1:52" x14ac:dyDescent="0.35">
      <c r="A42" s="62">
        <f>ROWS($12:42)-1</f>
        <v>30</v>
      </c>
      <c r="B42" s="95"/>
      <c r="C42" s="95"/>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36">
        <f t="shared" ref="AD42:AD62" si="15">SUM(D42:AC42)</f>
        <v>0</v>
      </c>
      <c r="AE42" s="110">
        <f t="shared" si="11"/>
        <v>0</v>
      </c>
      <c r="AF42" s="96"/>
      <c r="AG42" s="96"/>
      <c r="AH42" s="96"/>
      <c r="AI42" s="96"/>
      <c r="AJ42" s="96"/>
      <c r="AK42" s="96"/>
      <c r="AL42" s="96"/>
      <c r="AM42" s="96"/>
      <c r="AN42" s="96"/>
      <c r="AO42" s="96"/>
      <c r="AP42" s="96"/>
      <c r="AQ42" s="96"/>
      <c r="AR42" s="96"/>
      <c r="AS42" s="96"/>
      <c r="AT42" s="96"/>
      <c r="AU42" s="96"/>
      <c r="AV42" s="96"/>
      <c r="AW42" s="96"/>
      <c r="AX42" s="96"/>
      <c r="AY42" s="36">
        <f t="shared" si="10"/>
        <v>0</v>
      </c>
      <c r="AZ42" s="36">
        <f t="shared" si="12"/>
        <v>0</v>
      </c>
    </row>
    <row r="43" spans="1:52" x14ac:dyDescent="0.35">
      <c r="A43" s="62">
        <f>ROWS($12:43)-1</f>
        <v>31</v>
      </c>
      <c r="B43" s="95"/>
      <c r="C43" s="95"/>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36">
        <f t="shared" si="15"/>
        <v>0</v>
      </c>
      <c r="AE43" s="110">
        <f t="shared" si="11"/>
        <v>0</v>
      </c>
      <c r="AF43" s="96"/>
      <c r="AG43" s="96"/>
      <c r="AH43" s="96"/>
      <c r="AI43" s="96"/>
      <c r="AJ43" s="96"/>
      <c r="AK43" s="96"/>
      <c r="AL43" s="96"/>
      <c r="AM43" s="96"/>
      <c r="AN43" s="96"/>
      <c r="AO43" s="96"/>
      <c r="AP43" s="96"/>
      <c r="AQ43" s="96"/>
      <c r="AR43" s="96"/>
      <c r="AS43" s="96"/>
      <c r="AT43" s="96"/>
      <c r="AU43" s="96"/>
      <c r="AV43" s="96"/>
      <c r="AW43" s="96"/>
      <c r="AX43" s="96"/>
      <c r="AY43" s="36">
        <f t="shared" si="10"/>
        <v>0</v>
      </c>
      <c r="AZ43" s="36">
        <f t="shared" si="12"/>
        <v>0</v>
      </c>
    </row>
    <row r="44" spans="1:52" x14ac:dyDescent="0.35">
      <c r="A44" s="62">
        <f>ROWS($12:44)-1</f>
        <v>32</v>
      </c>
      <c r="B44" s="95"/>
      <c r="C44" s="95"/>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36">
        <f t="shared" si="15"/>
        <v>0</v>
      </c>
      <c r="AE44" s="110">
        <f t="shared" si="11"/>
        <v>0</v>
      </c>
      <c r="AF44" s="96"/>
      <c r="AG44" s="96"/>
      <c r="AH44" s="96"/>
      <c r="AI44" s="96"/>
      <c r="AJ44" s="96"/>
      <c r="AK44" s="96"/>
      <c r="AL44" s="96"/>
      <c r="AM44" s="96"/>
      <c r="AN44" s="96"/>
      <c r="AO44" s="96"/>
      <c r="AP44" s="96"/>
      <c r="AQ44" s="96"/>
      <c r="AR44" s="96"/>
      <c r="AS44" s="96"/>
      <c r="AT44" s="96"/>
      <c r="AU44" s="96"/>
      <c r="AV44" s="96"/>
      <c r="AW44" s="96"/>
      <c r="AX44" s="96"/>
      <c r="AY44" s="36">
        <f t="shared" si="10"/>
        <v>0</v>
      </c>
      <c r="AZ44" s="36">
        <f t="shared" si="12"/>
        <v>0</v>
      </c>
    </row>
    <row r="45" spans="1:52" x14ac:dyDescent="0.35">
      <c r="A45" s="62">
        <f>ROWS($12:45)-1</f>
        <v>33</v>
      </c>
      <c r="B45" s="95"/>
      <c r="C45" s="95"/>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36">
        <f t="shared" si="15"/>
        <v>0</v>
      </c>
      <c r="AE45" s="110">
        <f t="shared" si="11"/>
        <v>0</v>
      </c>
      <c r="AF45" s="96"/>
      <c r="AG45" s="96"/>
      <c r="AH45" s="96"/>
      <c r="AI45" s="96"/>
      <c r="AJ45" s="96"/>
      <c r="AK45" s="96"/>
      <c r="AL45" s="96"/>
      <c r="AM45" s="96"/>
      <c r="AN45" s="96"/>
      <c r="AO45" s="96"/>
      <c r="AP45" s="96"/>
      <c r="AQ45" s="96"/>
      <c r="AR45" s="96"/>
      <c r="AS45" s="96"/>
      <c r="AT45" s="96"/>
      <c r="AU45" s="96"/>
      <c r="AV45" s="96"/>
      <c r="AW45" s="96"/>
      <c r="AX45" s="96"/>
      <c r="AY45" s="36">
        <f t="shared" ref="AY45:AY62" si="16">SUM(AE45:AX45)</f>
        <v>0</v>
      </c>
      <c r="AZ45" s="36">
        <f t="shared" si="12"/>
        <v>0</v>
      </c>
    </row>
    <row r="46" spans="1:52" x14ac:dyDescent="0.35">
      <c r="A46" s="62">
        <f>ROWS($12:46)-1</f>
        <v>34</v>
      </c>
      <c r="B46" s="95"/>
      <c r="C46" s="95"/>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36">
        <f t="shared" si="15"/>
        <v>0</v>
      </c>
      <c r="AE46" s="110">
        <f t="shared" si="11"/>
        <v>0</v>
      </c>
      <c r="AF46" s="96"/>
      <c r="AG46" s="96"/>
      <c r="AH46" s="96"/>
      <c r="AI46" s="96"/>
      <c r="AJ46" s="96"/>
      <c r="AK46" s="96"/>
      <c r="AL46" s="96"/>
      <c r="AM46" s="96"/>
      <c r="AN46" s="96"/>
      <c r="AO46" s="96"/>
      <c r="AP46" s="96"/>
      <c r="AQ46" s="96"/>
      <c r="AR46" s="96"/>
      <c r="AS46" s="96"/>
      <c r="AT46" s="96"/>
      <c r="AU46" s="96"/>
      <c r="AV46" s="96"/>
      <c r="AW46" s="96"/>
      <c r="AX46" s="96"/>
      <c r="AY46" s="36">
        <f t="shared" si="16"/>
        <v>0</v>
      </c>
      <c r="AZ46" s="36">
        <f t="shared" si="12"/>
        <v>0</v>
      </c>
    </row>
    <row r="47" spans="1:52" x14ac:dyDescent="0.35">
      <c r="A47" s="62">
        <f>ROWS($12:47)-1</f>
        <v>35</v>
      </c>
      <c r="B47" s="95"/>
      <c r="C47" s="95"/>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36">
        <f t="shared" si="15"/>
        <v>0</v>
      </c>
      <c r="AE47" s="110">
        <f t="shared" si="11"/>
        <v>0</v>
      </c>
      <c r="AF47" s="96"/>
      <c r="AG47" s="96"/>
      <c r="AH47" s="96"/>
      <c r="AI47" s="96"/>
      <c r="AJ47" s="96"/>
      <c r="AK47" s="96"/>
      <c r="AL47" s="96"/>
      <c r="AM47" s="96"/>
      <c r="AN47" s="96"/>
      <c r="AO47" s="96"/>
      <c r="AP47" s="96"/>
      <c r="AQ47" s="96"/>
      <c r="AR47" s="96"/>
      <c r="AS47" s="96"/>
      <c r="AT47" s="96"/>
      <c r="AU47" s="96"/>
      <c r="AV47" s="96"/>
      <c r="AW47" s="96"/>
      <c r="AX47" s="96"/>
      <c r="AY47" s="36">
        <f t="shared" si="16"/>
        <v>0</v>
      </c>
      <c r="AZ47" s="36">
        <f t="shared" si="12"/>
        <v>0</v>
      </c>
    </row>
    <row r="48" spans="1:52" x14ac:dyDescent="0.35">
      <c r="A48" s="62">
        <f>ROWS($12:48)-1</f>
        <v>36</v>
      </c>
      <c r="B48" s="95"/>
      <c r="C48" s="95"/>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36">
        <f t="shared" si="15"/>
        <v>0</v>
      </c>
      <c r="AE48" s="110">
        <f t="shared" si="11"/>
        <v>0</v>
      </c>
      <c r="AF48" s="96"/>
      <c r="AG48" s="96"/>
      <c r="AH48" s="96"/>
      <c r="AI48" s="96"/>
      <c r="AJ48" s="96"/>
      <c r="AK48" s="96"/>
      <c r="AL48" s="96"/>
      <c r="AM48" s="96"/>
      <c r="AN48" s="96"/>
      <c r="AO48" s="96"/>
      <c r="AP48" s="96"/>
      <c r="AQ48" s="96"/>
      <c r="AR48" s="96"/>
      <c r="AS48" s="96"/>
      <c r="AT48" s="96"/>
      <c r="AU48" s="96"/>
      <c r="AV48" s="96"/>
      <c r="AW48" s="96"/>
      <c r="AX48" s="96"/>
      <c r="AY48" s="36">
        <f t="shared" si="16"/>
        <v>0</v>
      </c>
      <c r="AZ48" s="36">
        <f t="shared" si="12"/>
        <v>0</v>
      </c>
    </row>
    <row r="49" spans="1:52" x14ac:dyDescent="0.35">
      <c r="A49" s="62">
        <f>ROWS($12:49)-1</f>
        <v>37</v>
      </c>
      <c r="B49" s="95"/>
      <c r="C49" s="95"/>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36">
        <f t="shared" si="15"/>
        <v>0</v>
      </c>
      <c r="AE49" s="110">
        <f t="shared" si="11"/>
        <v>0</v>
      </c>
      <c r="AF49" s="96"/>
      <c r="AG49" s="96"/>
      <c r="AH49" s="96"/>
      <c r="AI49" s="96"/>
      <c r="AJ49" s="96"/>
      <c r="AK49" s="96"/>
      <c r="AL49" s="96"/>
      <c r="AM49" s="96"/>
      <c r="AN49" s="96"/>
      <c r="AO49" s="96"/>
      <c r="AP49" s="96"/>
      <c r="AQ49" s="96"/>
      <c r="AR49" s="96"/>
      <c r="AS49" s="96"/>
      <c r="AT49" s="96"/>
      <c r="AU49" s="96"/>
      <c r="AV49" s="96"/>
      <c r="AW49" s="96"/>
      <c r="AX49" s="96"/>
      <c r="AY49" s="36">
        <f t="shared" si="16"/>
        <v>0</v>
      </c>
      <c r="AZ49" s="36">
        <f t="shared" si="12"/>
        <v>0</v>
      </c>
    </row>
    <row r="50" spans="1:52" x14ac:dyDescent="0.35">
      <c r="A50" s="62">
        <f>ROWS($12:50)-1</f>
        <v>38</v>
      </c>
      <c r="B50" s="95"/>
      <c r="C50" s="95"/>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36">
        <f t="shared" si="15"/>
        <v>0</v>
      </c>
      <c r="AE50" s="110">
        <f t="shared" si="11"/>
        <v>0</v>
      </c>
      <c r="AF50" s="96"/>
      <c r="AG50" s="96"/>
      <c r="AH50" s="96"/>
      <c r="AI50" s="96"/>
      <c r="AJ50" s="96"/>
      <c r="AK50" s="96"/>
      <c r="AL50" s="96"/>
      <c r="AM50" s="96"/>
      <c r="AN50" s="96"/>
      <c r="AO50" s="96"/>
      <c r="AP50" s="96"/>
      <c r="AQ50" s="96"/>
      <c r="AR50" s="96"/>
      <c r="AS50" s="96"/>
      <c r="AT50" s="96"/>
      <c r="AU50" s="96"/>
      <c r="AV50" s="96"/>
      <c r="AW50" s="96"/>
      <c r="AX50" s="96"/>
      <c r="AY50" s="36">
        <f t="shared" si="16"/>
        <v>0</v>
      </c>
      <c r="AZ50" s="36">
        <f t="shared" si="12"/>
        <v>0</v>
      </c>
    </row>
    <row r="51" spans="1:52" x14ac:dyDescent="0.35">
      <c r="A51" s="62">
        <f>ROWS($12:51)-1</f>
        <v>39</v>
      </c>
      <c r="B51" s="95"/>
      <c r="C51" s="95"/>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36">
        <f t="shared" si="15"/>
        <v>0</v>
      </c>
      <c r="AE51" s="110">
        <f t="shared" si="11"/>
        <v>0</v>
      </c>
      <c r="AF51" s="96"/>
      <c r="AG51" s="96"/>
      <c r="AH51" s="96"/>
      <c r="AI51" s="96"/>
      <c r="AJ51" s="96"/>
      <c r="AK51" s="96"/>
      <c r="AL51" s="96"/>
      <c r="AM51" s="96"/>
      <c r="AN51" s="96"/>
      <c r="AO51" s="96"/>
      <c r="AP51" s="96"/>
      <c r="AQ51" s="96"/>
      <c r="AR51" s="96"/>
      <c r="AS51" s="96"/>
      <c r="AT51" s="96"/>
      <c r="AU51" s="96"/>
      <c r="AV51" s="96"/>
      <c r="AW51" s="96"/>
      <c r="AX51" s="96"/>
      <c r="AY51" s="36">
        <f t="shared" si="16"/>
        <v>0</v>
      </c>
      <c r="AZ51" s="36">
        <f t="shared" si="12"/>
        <v>0</v>
      </c>
    </row>
    <row r="52" spans="1:52" x14ac:dyDescent="0.35">
      <c r="A52" s="62">
        <f>ROWS($12:52)-1</f>
        <v>40</v>
      </c>
      <c r="B52" s="95"/>
      <c r="C52" s="95"/>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36">
        <f t="shared" si="15"/>
        <v>0</v>
      </c>
      <c r="AE52" s="110">
        <f t="shared" si="11"/>
        <v>0</v>
      </c>
      <c r="AF52" s="96"/>
      <c r="AG52" s="96"/>
      <c r="AH52" s="96"/>
      <c r="AI52" s="96"/>
      <c r="AJ52" s="96"/>
      <c r="AK52" s="96"/>
      <c r="AL52" s="96"/>
      <c r="AM52" s="96"/>
      <c r="AN52" s="96"/>
      <c r="AO52" s="96"/>
      <c r="AP52" s="96"/>
      <c r="AQ52" s="96"/>
      <c r="AR52" s="96"/>
      <c r="AS52" s="96"/>
      <c r="AT52" s="96"/>
      <c r="AU52" s="96"/>
      <c r="AV52" s="96"/>
      <c r="AW52" s="96"/>
      <c r="AX52" s="96"/>
      <c r="AY52" s="36">
        <f t="shared" si="16"/>
        <v>0</v>
      </c>
      <c r="AZ52" s="36">
        <f t="shared" si="12"/>
        <v>0</v>
      </c>
    </row>
    <row r="53" spans="1:52" x14ac:dyDescent="0.35">
      <c r="A53" s="62">
        <f>ROWS($12:53)-1</f>
        <v>41</v>
      </c>
      <c r="B53" s="95"/>
      <c r="C53" s="95"/>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36">
        <f t="shared" si="15"/>
        <v>0</v>
      </c>
      <c r="AE53" s="110">
        <f t="shared" si="11"/>
        <v>0</v>
      </c>
      <c r="AF53" s="96"/>
      <c r="AG53" s="96"/>
      <c r="AH53" s="96"/>
      <c r="AI53" s="96"/>
      <c r="AJ53" s="96"/>
      <c r="AK53" s="96"/>
      <c r="AL53" s="96"/>
      <c r="AM53" s="96"/>
      <c r="AN53" s="96"/>
      <c r="AO53" s="96"/>
      <c r="AP53" s="96"/>
      <c r="AQ53" s="96"/>
      <c r="AR53" s="96"/>
      <c r="AS53" s="96"/>
      <c r="AT53" s="96"/>
      <c r="AU53" s="96"/>
      <c r="AV53" s="96"/>
      <c r="AW53" s="96"/>
      <c r="AX53" s="96"/>
      <c r="AY53" s="36">
        <f t="shared" si="16"/>
        <v>0</v>
      </c>
      <c r="AZ53" s="36">
        <f t="shared" si="12"/>
        <v>0</v>
      </c>
    </row>
    <row r="54" spans="1:52" x14ac:dyDescent="0.35">
      <c r="A54" s="62">
        <f>ROWS($12:54)-1</f>
        <v>42</v>
      </c>
      <c r="B54" s="95"/>
      <c r="C54" s="95"/>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36">
        <f t="shared" si="15"/>
        <v>0</v>
      </c>
      <c r="AE54" s="110">
        <f t="shared" si="11"/>
        <v>0</v>
      </c>
      <c r="AF54" s="96"/>
      <c r="AG54" s="96"/>
      <c r="AH54" s="96"/>
      <c r="AI54" s="96"/>
      <c r="AJ54" s="96"/>
      <c r="AK54" s="96"/>
      <c r="AL54" s="96"/>
      <c r="AM54" s="96"/>
      <c r="AN54" s="96"/>
      <c r="AO54" s="96"/>
      <c r="AP54" s="96"/>
      <c r="AQ54" s="96"/>
      <c r="AR54" s="96"/>
      <c r="AS54" s="96"/>
      <c r="AT54" s="96"/>
      <c r="AU54" s="96"/>
      <c r="AV54" s="96"/>
      <c r="AW54" s="96"/>
      <c r="AX54" s="96"/>
      <c r="AY54" s="36">
        <f t="shared" si="16"/>
        <v>0</v>
      </c>
      <c r="AZ54" s="36">
        <f t="shared" si="12"/>
        <v>0</v>
      </c>
    </row>
    <row r="55" spans="1:52" x14ac:dyDescent="0.35">
      <c r="A55" s="62">
        <f>ROWS($12:55)-1</f>
        <v>43</v>
      </c>
      <c r="B55" s="95"/>
      <c r="C55" s="95"/>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36">
        <f t="shared" si="15"/>
        <v>0</v>
      </c>
      <c r="AE55" s="110">
        <f t="shared" si="11"/>
        <v>0</v>
      </c>
      <c r="AF55" s="96"/>
      <c r="AG55" s="96"/>
      <c r="AH55" s="96"/>
      <c r="AI55" s="96"/>
      <c r="AJ55" s="96"/>
      <c r="AK55" s="96"/>
      <c r="AL55" s="96"/>
      <c r="AM55" s="96"/>
      <c r="AN55" s="96"/>
      <c r="AO55" s="96"/>
      <c r="AP55" s="96"/>
      <c r="AQ55" s="96"/>
      <c r="AR55" s="96"/>
      <c r="AS55" s="96"/>
      <c r="AT55" s="96"/>
      <c r="AU55" s="96"/>
      <c r="AV55" s="96"/>
      <c r="AW55" s="96"/>
      <c r="AX55" s="96"/>
      <c r="AY55" s="36">
        <f t="shared" si="16"/>
        <v>0</v>
      </c>
      <c r="AZ55" s="36">
        <f t="shared" si="12"/>
        <v>0</v>
      </c>
    </row>
    <row r="56" spans="1:52" x14ac:dyDescent="0.35">
      <c r="A56" s="62">
        <f>ROWS($12:56)-1</f>
        <v>44</v>
      </c>
      <c r="B56" s="95"/>
      <c r="C56" s="95"/>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36">
        <f t="shared" si="15"/>
        <v>0</v>
      </c>
      <c r="AE56" s="110">
        <f t="shared" si="11"/>
        <v>0</v>
      </c>
      <c r="AF56" s="96"/>
      <c r="AG56" s="96"/>
      <c r="AH56" s="96"/>
      <c r="AI56" s="96"/>
      <c r="AJ56" s="96"/>
      <c r="AK56" s="96"/>
      <c r="AL56" s="96"/>
      <c r="AM56" s="96"/>
      <c r="AN56" s="96"/>
      <c r="AO56" s="96"/>
      <c r="AP56" s="96"/>
      <c r="AQ56" s="96"/>
      <c r="AR56" s="96"/>
      <c r="AS56" s="96"/>
      <c r="AT56" s="96"/>
      <c r="AU56" s="96"/>
      <c r="AV56" s="96"/>
      <c r="AW56" s="96"/>
      <c r="AX56" s="96"/>
      <c r="AY56" s="36">
        <f t="shared" si="16"/>
        <v>0</v>
      </c>
      <c r="AZ56" s="36">
        <f t="shared" si="12"/>
        <v>0</v>
      </c>
    </row>
    <row r="57" spans="1:52" x14ac:dyDescent="0.35">
      <c r="A57" s="62">
        <f>ROWS($12:57)-1</f>
        <v>45</v>
      </c>
      <c r="B57" s="95"/>
      <c r="C57" s="95"/>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36">
        <f t="shared" si="15"/>
        <v>0</v>
      </c>
      <c r="AE57" s="110">
        <f t="shared" si="11"/>
        <v>0</v>
      </c>
      <c r="AF57" s="96"/>
      <c r="AG57" s="96"/>
      <c r="AH57" s="96"/>
      <c r="AI57" s="96"/>
      <c r="AJ57" s="96"/>
      <c r="AK57" s="96"/>
      <c r="AL57" s="96"/>
      <c r="AM57" s="96"/>
      <c r="AN57" s="96"/>
      <c r="AO57" s="96"/>
      <c r="AP57" s="96"/>
      <c r="AQ57" s="96"/>
      <c r="AR57" s="96"/>
      <c r="AS57" s="96"/>
      <c r="AT57" s="96"/>
      <c r="AU57" s="96"/>
      <c r="AV57" s="96"/>
      <c r="AW57" s="96"/>
      <c r="AX57" s="96"/>
      <c r="AY57" s="36">
        <f t="shared" si="16"/>
        <v>0</v>
      </c>
      <c r="AZ57" s="36">
        <f t="shared" si="12"/>
        <v>0</v>
      </c>
    </row>
    <row r="58" spans="1:52" x14ac:dyDescent="0.35">
      <c r="A58" s="62">
        <f>ROWS($12:58)-1</f>
        <v>46</v>
      </c>
      <c r="B58" s="95"/>
      <c r="C58" s="95"/>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36">
        <f t="shared" si="15"/>
        <v>0</v>
      </c>
      <c r="AE58" s="110">
        <f t="shared" si="11"/>
        <v>0</v>
      </c>
      <c r="AF58" s="96"/>
      <c r="AG58" s="96"/>
      <c r="AH58" s="96"/>
      <c r="AI58" s="96"/>
      <c r="AJ58" s="96"/>
      <c r="AK58" s="96"/>
      <c r="AL58" s="96"/>
      <c r="AM58" s="96"/>
      <c r="AN58" s="96"/>
      <c r="AO58" s="96"/>
      <c r="AP58" s="96"/>
      <c r="AQ58" s="96"/>
      <c r="AR58" s="96"/>
      <c r="AS58" s="96"/>
      <c r="AT58" s="96"/>
      <c r="AU58" s="96"/>
      <c r="AV58" s="96"/>
      <c r="AW58" s="96"/>
      <c r="AX58" s="96"/>
      <c r="AY58" s="36">
        <f t="shared" si="16"/>
        <v>0</v>
      </c>
      <c r="AZ58" s="36">
        <f t="shared" si="12"/>
        <v>0</v>
      </c>
    </row>
    <row r="59" spans="1:52" x14ac:dyDescent="0.35">
      <c r="A59" s="62">
        <f>ROWS($12:59)-1</f>
        <v>47</v>
      </c>
      <c r="B59" s="95"/>
      <c r="C59" s="95"/>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36">
        <f t="shared" si="15"/>
        <v>0</v>
      </c>
      <c r="AE59" s="110">
        <f t="shared" si="11"/>
        <v>0</v>
      </c>
      <c r="AF59" s="96"/>
      <c r="AG59" s="96"/>
      <c r="AH59" s="96"/>
      <c r="AI59" s="96"/>
      <c r="AJ59" s="96"/>
      <c r="AK59" s="96"/>
      <c r="AL59" s="96"/>
      <c r="AM59" s="96"/>
      <c r="AN59" s="96"/>
      <c r="AO59" s="96"/>
      <c r="AP59" s="96"/>
      <c r="AQ59" s="96"/>
      <c r="AR59" s="96"/>
      <c r="AS59" s="96"/>
      <c r="AT59" s="96"/>
      <c r="AU59" s="96"/>
      <c r="AV59" s="96"/>
      <c r="AW59" s="96"/>
      <c r="AX59" s="96"/>
      <c r="AY59" s="36">
        <f t="shared" si="16"/>
        <v>0</v>
      </c>
      <c r="AZ59" s="36">
        <f t="shared" si="12"/>
        <v>0</v>
      </c>
    </row>
    <row r="60" spans="1:52" x14ac:dyDescent="0.35">
      <c r="A60" s="62">
        <f>ROWS($12:60)-1</f>
        <v>48</v>
      </c>
      <c r="B60" s="95"/>
      <c r="C60" s="95"/>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36">
        <f t="shared" si="15"/>
        <v>0</v>
      </c>
      <c r="AE60" s="110">
        <f t="shared" si="11"/>
        <v>0</v>
      </c>
      <c r="AF60" s="96"/>
      <c r="AG60" s="96"/>
      <c r="AH60" s="96"/>
      <c r="AI60" s="96"/>
      <c r="AJ60" s="96"/>
      <c r="AK60" s="96"/>
      <c r="AL60" s="96"/>
      <c r="AM60" s="96"/>
      <c r="AN60" s="96"/>
      <c r="AO60" s="96"/>
      <c r="AP60" s="96"/>
      <c r="AQ60" s="96"/>
      <c r="AR60" s="96"/>
      <c r="AS60" s="96"/>
      <c r="AT60" s="96"/>
      <c r="AU60" s="96"/>
      <c r="AV60" s="96"/>
      <c r="AW60" s="96"/>
      <c r="AX60" s="96"/>
      <c r="AY60" s="36">
        <f t="shared" si="16"/>
        <v>0</v>
      </c>
      <c r="AZ60" s="36">
        <f t="shared" si="12"/>
        <v>0</v>
      </c>
    </row>
    <row r="61" spans="1:52" x14ac:dyDescent="0.35">
      <c r="A61" s="62">
        <f>ROWS($12:61)-1</f>
        <v>49</v>
      </c>
      <c r="B61" s="95"/>
      <c r="C61" s="95"/>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36">
        <f t="shared" si="15"/>
        <v>0</v>
      </c>
      <c r="AE61" s="110">
        <f t="shared" si="11"/>
        <v>0</v>
      </c>
      <c r="AF61" s="96"/>
      <c r="AG61" s="96"/>
      <c r="AH61" s="96"/>
      <c r="AI61" s="96"/>
      <c r="AJ61" s="96"/>
      <c r="AK61" s="96"/>
      <c r="AL61" s="96"/>
      <c r="AM61" s="96"/>
      <c r="AN61" s="96"/>
      <c r="AO61" s="96"/>
      <c r="AP61" s="96"/>
      <c r="AQ61" s="96"/>
      <c r="AR61" s="96"/>
      <c r="AS61" s="96"/>
      <c r="AT61" s="96"/>
      <c r="AU61" s="96"/>
      <c r="AV61" s="96"/>
      <c r="AW61" s="96"/>
      <c r="AX61" s="96"/>
      <c r="AY61" s="36">
        <f t="shared" si="16"/>
        <v>0</v>
      </c>
      <c r="AZ61" s="36">
        <f t="shared" si="12"/>
        <v>0</v>
      </c>
    </row>
    <row r="62" spans="1:52" x14ac:dyDescent="0.35">
      <c r="A62" s="62">
        <f>ROWS($12:62)-1</f>
        <v>50</v>
      </c>
      <c r="B62" s="95"/>
      <c r="C62" s="95"/>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36">
        <f t="shared" si="15"/>
        <v>0</v>
      </c>
      <c r="AE62" s="110">
        <f t="shared" si="11"/>
        <v>0</v>
      </c>
      <c r="AF62" s="96"/>
      <c r="AG62" s="96"/>
      <c r="AH62" s="96"/>
      <c r="AI62" s="96"/>
      <c r="AJ62" s="96"/>
      <c r="AK62" s="96"/>
      <c r="AL62" s="96"/>
      <c r="AM62" s="96"/>
      <c r="AN62" s="96"/>
      <c r="AO62" s="96"/>
      <c r="AP62" s="96"/>
      <c r="AQ62" s="96"/>
      <c r="AR62" s="96"/>
      <c r="AS62" s="96"/>
      <c r="AT62" s="96"/>
      <c r="AU62" s="96"/>
      <c r="AV62" s="96"/>
      <c r="AW62" s="96"/>
      <c r="AX62" s="96"/>
      <c r="AY62" s="36">
        <f t="shared" si="16"/>
        <v>0</v>
      </c>
      <c r="AZ62" s="36">
        <f t="shared" si="12"/>
        <v>0</v>
      </c>
    </row>
    <row r="63" spans="1:52" x14ac:dyDescent="0.35">
      <c r="A63" s="86"/>
      <c r="B63" s="76"/>
      <c r="C63" s="111"/>
      <c r="D63" s="102"/>
      <c r="E63" s="77"/>
      <c r="F63" s="77"/>
      <c r="G63" s="77"/>
      <c r="H63" s="77"/>
      <c r="I63" s="77"/>
      <c r="J63" s="77"/>
      <c r="K63" s="77"/>
      <c r="L63" s="77"/>
      <c r="M63" s="77"/>
      <c r="N63" s="77"/>
      <c r="O63" s="77"/>
      <c r="P63" s="77"/>
      <c r="Q63" s="77"/>
      <c r="R63" s="77"/>
      <c r="S63" s="77"/>
      <c r="T63" s="77"/>
      <c r="U63" s="77"/>
      <c r="V63" s="77"/>
      <c r="W63" s="77"/>
      <c r="X63" s="77"/>
      <c r="Y63" s="77"/>
      <c r="Z63" s="77"/>
      <c r="AA63" s="77"/>
      <c r="AB63" s="77"/>
      <c r="AC63" s="84"/>
      <c r="AD63" s="83"/>
      <c r="AE63" s="81"/>
      <c r="AF63" s="77"/>
      <c r="AG63" s="77"/>
      <c r="AH63" s="77"/>
      <c r="AI63" s="77"/>
      <c r="AJ63" s="77"/>
      <c r="AK63" s="77"/>
      <c r="AL63" s="77"/>
      <c r="AM63" s="77"/>
      <c r="AN63" s="77"/>
      <c r="AO63" s="77"/>
      <c r="AP63" s="77"/>
      <c r="AQ63" s="77"/>
      <c r="AR63" s="77"/>
      <c r="AS63" s="77"/>
      <c r="AT63" s="77"/>
      <c r="AU63" s="77"/>
      <c r="AV63" s="77"/>
      <c r="AW63" s="77"/>
      <c r="AX63" s="77"/>
      <c r="AY63" s="83"/>
      <c r="AZ63" s="81"/>
    </row>
    <row r="64" spans="1:52" x14ac:dyDescent="0.35">
      <c r="B64" s="2" t="s">
        <v>67</v>
      </c>
      <c r="D64" s="36">
        <f t="shared" ref="D64:AD64" si="17">SUM(D13:D63)</f>
        <v>0</v>
      </c>
      <c r="E64" s="36">
        <f t="shared" si="17"/>
        <v>0</v>
      </c>
      <c r="F64" s="36">
        <f t="shared" si="17"/>
        <v>0</v>
      </c>
      <c r="G64" s="36">
        <f t="shared" si="17"/>
        <v>0</v>
      </c>
      <c r="H64" s="36">
        <f t="shared" si="17"/>
        <v>0</v>
      </c>
      <c r="I64" s="36">
        <f t="shared" si="17"/>
        <v>0</v>
      </c>
      <c r="J64" s="36">
        <f t="shared" si="17"/>
        <v>0</v>
      </c>
      <c r="K64" s="36">
        <f t="shared" si="17"/>
        <v>0</v>
      </c>
      <c r="L64" s="36">
        <f t="shared" si="17"/>
        <v>0</v>
      </c>
      <c r="M64" s="36">
        <f t="shared" si="17"/>
        <v>0</v>
      </c>
      <c r="N64" s="36">
        <f t="shared" si="17"/>
        <v>0</v>
      </c>
      <c r="O64" s="36">
        <f t="shared" si="17"/>
        <v>0</v>
      </c>
      <c r="P64" s="36">
        <f t="shared" si="17"/>
        <v>0</v>
      </c>
      <c r="Q64" s="36">
        <f t="shared" si="17"/>
        <v>0</v>
      </c>
      <c r="R64" s="36">
        <f t="shared" si="17"/>
        <v>0</v>
      </c>
      <c r="S64" s="36">
        <f t="shared" si="17"/>
        <v>0</v>
      </c>
      <c r="T64" s="36">
        <f t="shared" si="17"/>
        <v>0</v>
      </c>
      <c r="U64" s="36">
        <f t="shared" si="17"/>
        <v>0</v>
      </c>
      <c r="V64" s="36">
        <f t="shared" si="17"/>
        <v>0</v>
      </c>
      <c r="W64" s="36">
        <f t="shared" si="17"/>
        <v>0</v>
      </c>
      <c r="X64" s="36"/>
      <c r="Y64" s="36"/>
      <c r="Z64" s="36">
        <f t="shared" ref="Z64:AB64" si="18">SUM(Z13:Z63)</f>
        <v>0</v>
      </c>
      <c r="AA64" s="36">
        <f t="shared" si="18"/>
        <v>0</v>
      </c>
      <c r="AB64" s="36">
        <f t="shared" si="18"/>
        <v>0</v>
      </c>
      <c r="AC64" s="36">
        <f t="shared" si="17"/>
        <v>0</v>
      </c>
      <c r="AD64" s="36">
        <f t="shared" si="17"/>
        <v>0</v>
      </c>
      <c r="AE64" s="36">
        <f t="shared" ref="AE64:AX64" si="19">SUM(AE13:AE63)</f>
        <v>0</v>
      </c>
      <c r="AF64" s="36">
        <f t="shared" si="19"/>
        <v>0</v>
      </c>
      <c r="AG64" s="36">
        <f t="shared" si="19"/>
        <v>0</v>
      </c>
      <c r="AH64" s="36">
        <f t="shared" si="19"/>
        <v>0</v>
      </c>
      <c r="AI64" s="36">
        <f t="shared" si="19"/>
        <v>0</v>
      </c>
      <c r="AJ64" s="36">
        <f t="shared" si="19"/>
        <v>0</v>
      </c>
      <c r="AK64" s="36">
        <f t="shared" si="19"/>
        <v>0</v>
      </c>
      <c r="AL64" s="36">
        <f t="shared" si="19"/>
        <v>0</v>
      </c>
      <c r="AM64" s="36">
        <f t="shared" si="19"/>
        <v>0</v>
      </c>
      <c r="AN64" s="36">
        <f t="shared" si="19"/>
        <v>0</v>
      </c>
      <c r="AO64" s="36">
        <f t="shared" si="19"/>
        <v>0</v>
      </c>
      <c r="AP64" s="36">
        <f t="shared" si="19"/>
        <v>0</v>
      </c>
      <c r="AQ64" s="36">
        <f t="shared" si="19"/>
        <v>0</v>
      </c>
      <c r="AR64" s="36">
        <f t="shared" si="19"/>
        <v>0</v>
      </c>
      <c r="AS64" s="36">
        <f t="shared" si="19"/>
        <v>0</v>
      </c>
      <c r="AT64" s="36">
        <f t="shared" si="19"/>
        <v>0</v>
      </c>
      <c r="AU64" s="36">
        <f t="shared" si="19"/>
        <v>0</v>
      </c>
      <c r="AV64" s="36">
        <f t="shared" si="19"/>
        <v>0</v>
      </c>
      <c r="AW64" s="36">
        <f t="shared" si="19"/>
        <v>0</v>
      </c>
      <c r="AX64" s="36">
        <f t="shared" si="19"/>
        <v>0</v>
      </c>
      <c r="AY64" s="36">
        <f t="shared" ref="AY64:AZ64" si="20">SUM(AY13:AY63)</f>
        <v>0</v>
      </c>
      <c r="AZ64" s="36">
        <f t="shared" si="20"/>
        <v>0</v>
      </c>
    </row>
    <row r="68" spans="1:50" ht="18" x14ac:dyDescent="0.35">
      <c r="A68" s="7" t="s">
        <v>212</v>
      </c>
      <c r="D68" s="116">
        <f t="shared" ref="D68:AC68" ca="1" si="21">OFFSET(program_anchor,D$7,0)</f>
        <v>0</v>
      </c>
      <c r="E68" s="116">
        <f t="shared" ca="1" si="21"/>
        <v>0</v>
      </c>
      <c r="F68" s="116">
        <f t="shared" ca="1" si="21"/>
        <v>0</v>
      </c>
      <c r="G68" s="116">
        <f t="shared" ca="1" si="21"/>
        <v>0</v>
      </c>
      <c r="H68" s="116">
        <f t="shared" ca="1" si="21"/>
        <v>0</v>
      </c>
      <c r="I68" s="116">
        <f t="shared" ca="1" si="21"/>
        <v>0</v>
      </c>
      <c r="J68" s="116">
        <f t="shared" ca="1" si="21"/>
        <v>0</v>
      </c>
      <c r="K68" s="116">
        <f t="shared" ca="1" si="21"/>
        <v>0</v>
      </c>
      <c r="L68" s="116">
        <f t="shared" ca="1" si="21"/>
        <v>0</v>
      </c>
      <c r="M68" s="116">
        <f t="shared" ca="1" si="21"/>
        <v>0</v>
      </c>
      <c r="N68" s="116">
        <f t="shared" ca="1" si="21"/>
        <v>0</v>
      </c>
      <c r="O68" s="116">
        <f t="shared" ca="1" si="21"/>
        <v>0</v>
      </c>
      <c r="P68" s="116">
        <f t="shared" ca="1" si="21"/>
        <v>0</v>
      </c>
      <c r="Q68" s="116">
        <f t="shared" ca="1" si="21"/>
        <v>0</v>
      </c>
      <c r="R68" s="116">
        <f t="shared" ca="1" si="21"/>
        <v>0</v>
      </c>
      <c r="S68" s="116">
        <f t="shared" ca="1" si="21"/>
        <v>0</v>
      </c>
      <c r="T68" s="116">
        <f t="shared" ca="1" si="21"/>
        <v>0</v>
      </c>
      <c r="U68" s="116">
        <f t="shared" ca="1" si="21"/>
        <v>0</v>
      </c>
      <c r="V68" s="116">
        <f t="shared" ca="1" si="21"/>
        <v>0</v>
      </c>
      <c r="W68" s="116">
        <f t="shared" ca="1" si="21"/>
        <v>0</v>
      </c>
      <c r="X68" s="116" t="str">
        <f t="shared" ca="1" si="21"/>
        <v>Corporate</v>
      </c>
      <c r="Y68" s="116" t="str">
        <f t="shared" ca="1" si="21"/>
        <v>Commercial</v>
      </c>
      <c r="Z68" s="116" t="str">
        <f t="shared" ca="1" si="21"/>
        <v>Fundraising</v>
      </c>
      <c r="AA68" s="116" t="str">
        <f t="shared" ca="1" si="21"/>
        <v>Accom</v>
      </c>
      <c r="AB68" s="116" t="str">
        <f t="shared" ca="1" si="21"/>
        <v>Health</v>
      </c>
      <c r="AC68" s="116" t="str">
        <f t="shared" ca="1" si="21"/>
        <v>Indirect OH</v>
      </c>
      <c r="AE68" s="116">
        <f t="shared" ref="AE68:AX68" ca="1" si="22">OFFSET(house_anchor,AE$7,0)</f>
        <v>0</v>
      </c>
      <c r="AF68" s="116">
        <f t="shared" ca="1" si="22"/>
        <v>0</v>
      </c>
      <c r="AG68" s="116">
        <f t="shared" ca="1" si="22"/>
        <v>0</v>
      </c>
      <c r="AH68" s="116">
        <f t="shared" ca="1" si="22"/>
        <v>0</v>
      </c>
      <c r="AI68" s="116">
        <f t="shared" ca="1" si="22"/>
        <v>0</v>
      </c>
      <c r="AJ68" s="116">
        <f t="shared" ca="1" si="22"/>
        <v>0</v>
      </c>
      <c r="AK68" s="116">
        <f t="shared" ca="1" si="22"/>
        <v>0</v>
      </c>
      <c r="AL68" s="116">
        <f t="shared" ca="1" si="22"/>
        <v>0</v>
      </c>
      <c r="AM68" s="116">
        <f t="shared" ca="1" si="22"/>
        <v>0</v>
      </c>
      <c r="AN68" s="116">
        <f t="shared" ca="1" si="22"/>
        <v>0</v>
      </c>
      <c r="AO68" s="116">
        <f t="shared" ca="1" si="22"/>
        <v>0</v>
      </c>
      <c r="AP68" s="116">
        <f t="shared" ca="1" si="22"/>
        <v>0</v>
      </c>
      <c r="AQ68" s="116">
        <f t="shared" ca="1" si="22"/>
        <v>0</v>
      </c>
      <c r="AR68" s="116">
        <f t="shared" ca="1" si="22"/>
        <v>0</v>
      </c>
      <c r="AS68" s="116">
        <f t="shared" ca="1" si="22"/>
        <v>0</v>
      </c>
      <c r="AT68" s="116">
        <f t="shared" ca="1" si="22"/>
        <v>0</v>
      </c>
      <c r="AU68" s="116">
        <f t="shared" ca="1" si="22"/>
        <v>0</v>
      </c>
      <c r="AV68" s="116">
        <f t="shared" ca="1" si="22"/>
        <v>0</v>
      </c>
      <c r="AW68" s="116">
        <f t="shared" ca="1" si="22"/>
        <v>0</v>
      </c>
      <c r="AX68" s="116">
        <f t="shared" ca="1" si="22"/>
        <v>0</v>
      </c>
    </row>
    <row r="69" spans="1:50" x14ac:dyDescent="0.35">
      <c r="D69" s="34">
        <f>+D$64</f>
        <v>0</v>
      </c>
      <c r="E69" s="34">
        <f t="shared" ref="E69:AC69" si="23">+E$64</f>
        <v>0</v>
      </c>
      <c r="F69" s="34">
        <f t="shared" si="23"/>
        <v>0</v>
      </c>
      <c r="G69" s="34">
        <f t="shared" si="23"/>
        <v>0</v>
      </c>
      <c r="H69" s="34">
        <f t="shared" si="23"/>
        <v>0</v>
      </c>
      <c r="I69" s="34">
        <f t="shared" si="23"/>
        <v>0</v>
      </c>
      <c r="J69" s="34">
        <f t="shared" si="23"/>
        <v>0</v>
      </c>
      <c r="K69" s="34">
        <f t="shared" si="23"/>
        <v>0</v>
      </c>
      <c r="L69" s="34">
        <f t="shared" si="23"/>
        <v>0</v>
      </c>
      <c r="M69" s="34">
        <f t="shared" si="23"/>
        <v>0</v>
      </c>
      <c r="N69" s="34">
        <f t="shared" si="23"/>
        <v>0</v>
      </c>
      <c r="O69" s="34">
        <f t="shared" si="23"/>
        <v>0</v>
      </c>
      <c r="P69" s="34">
        <f t="shared" si="23"/>
        <v>0</v>
      </c>
      <c r="Q69" s="34">
        <f t="shared" si="23"/>
        <v>0</v>
      </c>
      <c r="R69" s="34">
        <f t="shared" si="23"/>
        <v>0</v>
      </c>
      <c r="S69" s="34">
        <f t="shared" si="23"/>
        <v>0</v>
      </c>
      <c r="T69" s="34">
        <f t="shared" si="23"/>
        <v>0</v>
      </c>
      <c r="U69" s="34">
        <f t="shared" si="23"/>
        <v>0</v>
      </c>
      <c r="V69" s="34">
        <f t="shared" si="23"/>
        <v>0</v>
      </c>
      <c r="W69" s="34">
        <f t="shared" si="23"/>
        <v>0</v>
      </c>
      <c r="X69" s="34">
        <f t="shared" si="23"/>
        <v>0</v>
      </c>
      <c r="Y69" s="34">
        <f t="shared" si="23"/>
        <v>0</v>
      </c>
      <c r="Z69" s="34">
        <f t="shared" si="23"/>
        <v>0</v>
      </c>
      <c r="AA69" s="34">
        <f t="shared" si="23"/>
        <v>0</v>
      </c>
      <c r="AB69" s="34">
        <f t="shared" si="23"/>
        <v>0</v>
      </c>
      <c r="AC69" s="34">
        <f t="shared" si="23"/>
        <v>0</v>
      </c>
      <c r="AE69" s="34">
        <f t="shared" ref="AE69:AX69" si="24">+AE$64</f>
        <v>0</v>
      </c>
      <c r="AF69" s="34">
        <f t="shared" si="24"/>
        <v>0</v>
      </c>
      <c r="AG69" s="34">
        <f t="shared" si="24"/>
        <v>0</v>
      </c>
      <c r="AH69" s="34">
        <f t="shared" si="24"/>
        <v>0</v>
      </c>
      <c r="AI69" s="34">
        <f t="shared" si="24"/>
        <v>0</v>
      </c>
      <c r="AJ69" s="34">
        <f t="shared" si="24"/>
        <v>0</v>
      </c>
      <c r="AK69" s="34">
        <f t="shared" si="24"/>
        <v>0</v>
      </c>
      <c r="AL69" s="34">
        <f t="shared" si="24"/>
        <v>0</v>
      </c>
      <c r="AM69" s="34">
        <f t="shared" si="24"/>
        <v>0</v>
      </c>
      <c r="AN69" s="34">
        <f t="shared" si="24"/>
        <v>0</v>
      </c>
      <c r="AO69" s="34">
        <f t="shared" si="24"/>
        <v>0</v>
      </c>
      <c r="AP69" s="34">
        <f t="shared" si="24"/>
        <v>0</v>
      </c>
      <c r="AQ69" s="34">
        <f t="shared" si="24"/>
        <v>0</v>
      </c>
      <c r="AR69" s="34">
        <f t="shared" si="24"/>
        <v>0</v>
      </c>
      <c r="AS69" s="34">
        <f t="shared" si="24"/>
        <v>0</v>
      </c>
      <c r="AT69" s="34">
        <f t="shared" si="24"/>
        <v>0</v>
      </c>
      <c r="AU69" s="34">
        <f t="shared" si="24"/>
        <v>0</v>
      </c>
      <c r="AV69" s="34">
        <f t="shared" si="24"/>
        <v>0</v>
      </c>
      <c r="AW69" s="34">
        <f t="shared" si="24"/>
        <v>0</v>
      </c>
      <c r="AX69" s="34">
        <f t="shared" si="24"/>
        <v>0</v>
      </c>
    </row>
  </sheetData>
  <sheetProtection sheet="1" objects="1" scenarios="1" autoFilter="0"/>
  <autoFilter ref="A12:AZ62" xr:uid="{00000000-0009-0000-0000-000009000000}"/>
  <conditionalFormatting sqref="D1:Y1">
    <cfRule type="expression" dxfId="15" priority="2">
      <formula>D1="ERROR"</formula>
    </cfRule>
  </conditionalFormatting>
  <conditionalFormatting sqref="AE13:AE62">
    <cfRule type="expression" dxfId="14" priority="4">
      <formula>AE13&lt;0</formula>
    </cfRule>
  </conditionalFormatting>
  <conditionalFormatting sqref="AE1:AX1">
    <cfRule type="expression" dxfId="13" priority="1">
      <formula>AE1="ERROR"</formula>
    </cfRule>
  </conditionalFormatting>
  <conditionalFormatting sqref="AZ13:AZ62">
    <cfRule type="expression" dxfId="12" priority="5">
      <formula>AZ13&lt;&gt;0</formula>
    </cfRule>
  </conditionalFormatting>
  <pageMargins left="0.59055118110236227" right="0.39370078740157483" top="0.39370078740157483" bottom="0.59055118110236227" header="0.19685039370078741" footer="0.19685039370078741"/>
  <pageSetup paperSize="8" scale="42" orientation="landscape" horizontalDpi="300" verticalDpi="300" r:id="rId1"/>
  <colBreaks count="1" manualBreakCount="1">
    <brk id="30" max="1048575" man="1"/>
  </col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F29"/>
  <sheetViews>
    <sheetView showGridLines="0" zoomScaleNormal="100" workbookViewId="0">
      <pane xSplit="4" ySplit="12" topLeftCell="E13" activePane="bottomRight" state="frozen"/>
      <selection pane="topRight" activeCell="B3" sqref="B3"/>
      <selection pane="bottomLeft" activeCell="B3" sqref="B3"/>
      <selection pane="bottomRight" activeCell="B4" sqref="B4"/>
    </sheetView>
  </sheetViews>
  <sheetFormatPr defaultColWidth="8.88671875" defaultRowHeight="15" x14ac:dyDescent="0.35"/>
  <cols>
    <col min="1" max="1" width="5.44140625" style="2" customWidth="1"/>
    <col min="2" max="2" width="35.44140625" style="2" customWidth="1"/>
    <col min="3" max="27" width="13.44140625" style="2" customWidth="1"/>
    <col min="28" max="29" width="15.33203125" style="2" customWidth="1"/>
    <col min="30" max="31" width="13.44140625" style="2" customWidth="1"/>
    <col min="32" max="32" width="16.33203125" style="2" customWidth="1"/>
    <col min="33" max="16384" width="8.88671875" style="2"/>
  </cols>
  <sheetData>
    <row r="1" spans="1:32" x14ac:dyDescent="0.35">
      <c r="A1" s="2" t="str">
        <f>+DSO</f>
        <v>Your Organisation</v>
      </c>
      <c r="F1" s="40" t="s">
        <v>118</v>
      </c>
      <c r="G1" s="87" t="str">
        <f t="shared" ref="G1:Z1" ca="1" si="0">IF(AND(G13&gt;0,G12=inactive),"ERROR","")</f>
        <v/>
      </c>
      <c r="H1" s="87" t="str">
        <f t="shared" ca="1" si="0"/>
        <v/>
      </c>
      <c r="I1" s="87" t="str">
        <f t="shared" ca="1" si="0"/>
        <v/>
      </c>
      <c r="J1" s="87" t="str">
        <f t="shared" ca="1" si="0"/>
        <v/>
      </c>
      <c r="K1" s="87" t="str">
        <f t="shared" ca="1" si="0"/>
        <v/>
      </c>
      <c r="L1" s="87" t="str">
        <f t="shared" ca="1" si="0"/>
        <v/>
      </c>
      <c r="M1" s="87" t="str">
        <f t="shared" ca="1" si="0"/>
        <v/>
      </c>
      <c r="N1" s="87" t="str">
        <f t="shared" ca="1" si="0"/>
        <v/>
      </c>
      <c r="O1" s="87" t="str">
        <f t="shared" ca="1" si="0"/>
        <v/>
      </c>
      <c r="P1" s="87" t="str">
        <f t="shared" ca="1" si="0"/>
        <v/>
      </c>
      <c r="Q1" s="87" t="str">
        <f t="shared" ca="1" si="0"/>
        <v/>
      </c>
      <c r="R1" s="87" t="str">
        <f t="shared" ca="1" si="0"/>
        <v/>
      </c>
      <c r="S1" s="87" t="str">
        <f t="shared" ca="1" si="0"/>
        <v/>
      </c>
      <c r="T1" s="87" t="str">
        <f t="shared" ca="1" si="0"/>
        <v/>
      </c>
      <c r="U1" s="87" t="str">
        <f t="shared" ca="1" si="0"/>
        <v/>
      </c>
      <c r="V1" s="87" t="str">
        <f t="shared" ca="1" si="0"/>
        <v/>
      </c>
      <c r="W1" s="87" t="str">
        <f t="shared" ca="1" si="0"/>
        <v/>
      </c>
      <c r="X1" s="87" t="str">
        <f t="shared" ca="1" si="0"/>
        <v/>
      </c>
      <c r="Y1" s="87" t="str">
        <f t="shared" ca="1" si="0"/>
        <v/>
      </c>
      <c r="Z1" s="87" t="str">
        <f t="shared" ca="1" si="0"/>
        <v/>
      </c>
      <c r="AA1" s="139"/>
      <c r="AB1" s="139"/>
    </row>
    <row r="2" spans="1:32" x14ac:dyDescent="0.35">
      <c r="A2" s="1" t="str">
        <f>+title</f>
        <v xml:space="preserve">Service Provider Costing &amp; Pricing Model </v>
      </c>
    </row>
    <row r="3" spans="1:32" x14ac:dyDescent="0.35">
      <c r="A3" s="9" t="str">
        <f ca="1">year&amp;+" Rev"&amp;+current_rev</f>
        <v xml:space="preserve"> RevA</v>
      </c>
    </row>
    <row r="4" spans="1:32" x14ac:dyDescent="0.35">
      <c r="A4" s="9"/>
    </row>
    <row r="5" spans="1:32" ht="29.4" x14ac:dyDescent="0.45">
      <c r="A5" s="6" t="str">
        <f ca="1">RIGHT(CELL("filename",A5),LEN(CELL("filename",A5))-FIND("]",CELL("filename",A5)))</f>
        <v>Indirect_OH</v>
      </c>
    </row>
    <row r="6" spans="1:32" x14ac:dyDescent="0.35">
      <c r="A6" s="9"/>
      <c r="C6" s="30" t="str">
        <f t="shared" ref="C6" si="1">SUBSTITUTE(ADDRESS(1,COLUMN(),4),"1","")</f>
        <v>C</v>
      </c>
      <c r="D6" s="88"/>
      <c r="E6" s="30" t="str">
        <f t="shared" ref="E6:F6" si="2">SUBSTITUTE(ADDRESS(1,COLUMN(),4),"1","")</f>
        <v>E</v>
      </c>
      <c r="F6" s="30" t="str">
        <f t="shared" si="2"/>
        <v>F</v>
      </c>
      <c r="G6" s="41" t="s">
        <v>120</v>
      </c>
      <c r="AF6" s="30" t="str">
        <f t="shared" ref="AF6" si="3">SUBSTITUTE(ADDRESS(1,COLUMN(),4),"1","")</f>
        <v>AF</v>
      </c>
    </row>
    <row r="7" spans="1:32" x14ac:dyDescent="0.35">
      <c r="A7" s="9"/>
      <c r="C7" s="88" t="s">
        <v>274</v>
      </c>
      <c r="D7" s="88"/>
      <c r="E7" s="30" t="s">
        <v>122</v>
      </c>
      <c r="F7" s="30" t="s">
        <v>122</v>
      </c>
      <c r="G7" s="30">
        <f>COLUMNS($G:G)</f>
        <v>1</v>
      </c>
      <c r="H7" s="30">
        <f>COLUMNS($G:H)</f>
        <v>2</v>
      </c>
      <c r="I7" s="30">
        <f>COLUMNS($G:I)</f>
        <v>3</v>
      </c>
      <c r="J7" s="30">
        <f>COLUMNS($G:J)</f>
        <v>4</v>
      </c>
      <c r="K7" s="30">
        <f>COLUMNS($G:K)</f>
        <v>5</v>
      </c>
      <c r="L7" s="30">
        <f>COLUMNS($G:L)</f>
        <v>6</v>
      </c>
      <c r="M7" s="30">
        <f>COLUMNS($G:M)</f>
        <v>7</v>
      </c>
      <c r="N7" s="30">
        <f>COLUMNS($G:N)</f>
        <v>8</v>
      </c>
      <c r="O7" s="30">
        <f>COLUMNS($G:O)</f>
        <v>9</v>
      </c>
      <c r="P7" s="30">
        <f>COLUMNS($G:P)</f>
        <v>10</v>
      </c>
      <c r="Q7" s="30">
        <f>COLUMNS($G:Q)</f>
        <v>11</v>
      </c>
      <c r="R7" s="30">
        <f>COLUMNS($G:R)</f>
        <v>12</v>
      </c>
      <c r="S7" s="30">
        <f>COLUMNS($G:S)</f>
        <v>13</v>
      </c>
      <c r="T7" s="30">
        <f>COLUMNS($G:T)</f>
        <v>14</v>
      </c>
      <c r="U7" s="30">
        <f>COLUMNS($G:U)</f>
        <v>15</v>
      </c>
      <c r="V7" s="30">
        <f>COLUMNS($G:V)</f>
        <v>16</v>
      </c>
      <c r="W7" s="30">
        <f>COLUMNS($G:W)</f>
        <v>17</v>
      </c>
      <c r="X7" s="30">
        <f>COLUMNS($G:X)</f>
        <v>18</v>
      </c>
      <c r="Y7" s="30">
        <f>COLUMNS($G:Y)</f>
        <v>19</v>
      </c>
      <c r="Z7" s="30">
        <f>COLUMNS($G:Z)</f>
        <v>20</v>
      </c>
      <c r="AA7" s="30">
        <f>COLUMNS($G:AA)</f>
        <v>21</v>
      </c>
      <c r="AB7" s="30">
        <f>COLUMNS($G:AB)</f>
        <v>22</v>
      </c>
      <c r="AC7" s="30">
        <f>COLUMNS($G:AC)</f>
        <v>23</v>
      </c>
      <c r="AD7" s="30">
        <f>COLUMNS($G:AD)</f>
        <v>24</v>
      </c>
      <c r="AE7" s="30">
        <f>COLUMNS($G:AE)</f>
        <v>25</v>
      </c>
      <c r="AF7" s="88" t="s">
        <v>275</v>
      </c>
    </row>
    <row r="9" spans="1:32" x14ac:dyDescent="0.35">
      <c r="A9" s="1"/>
      <c r="E9" s="89" t="s">
        <v>231</v>
      </c>
    </row>
    <row r="10" spans="1:32" ht="15.6" thickBot="1" x14ac:dyDescent="0.4">
      <c r="A10" s="1"/>
    </row>
    <row r="11" spans="1:32" ht="15.6" thickBot="1" x14ac:dyDescent="0.4">
      <c r="A11" s="1"/>
      <c r="E11" s="43" t="s">
        <v>234</v>
      </c>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5"/>
    </row>
    <row r="12" spans="1:32" ht="45" x14ac:dyDescent="0.35">
      <c r="A12" s="46" t="s">
        <v>174</v>
      </c>
      <c r="B12" s="46" t="s">
        <v>272</v>
      </c>
      <c r="C12" s="46" t="s">
        <v>276</v>
      </c>
      <c r="E12" s="47" t="s">
        <v>252</v>
      </c>
      <c r="F12" s="47" t="s">
        <v>253</v>
      </c>
      <c r="G12" s="47" t="str">
        <f t="shared" ref="G12:AE12" ca="1" si="4">IF(ISBLANK(OFFSET(program_anchor,G$7,0)),inactive,OFFSET(program_anchor,G$7,0)&amp;+CHAR(10)&amp;+"SDU")</f>
        <v>NOT IN USE</v>
      </c>
      <c r="H12" s="47" t="str">
        <f t="shared" ca="1" si="4"/>
        <v>NOT IN USE</v>
      </c>
      <c r="I12" s="47" t="str">
        <f t="shared" ca="1" si="4"/>
        <v>NOT IN USE</v>
      </c>
      <c r="J12" s="47" t="str">
        <f t="shared" ca="1" si="4"/>
        <v>NOT IN USE</v>
      </c>
      <c r="K12" s="47" t="str">
        <f t="shared" ca="1" si="4"/>
        <v>NOT IN USE</v>
      </c>
      <c r="L12" s="47" t="str">
        <f t="shared" ca="1" si="4"/>
        <v>NOT IN USE</v>
      </c>
      <c r="M12" s="47" t="str">
        <f t="shared" ca="1" si="4"/>
        <v>NOT IN USE</v>
      </c>
      <c r="N12" s="47" t="str">
        <f t="shared" ca="1" si="4"/>
        <v>NOT IN USE</v>
      </c>
      <c r="O12" s="47" t="str">
        <f t="shared" ca="1" si="4"/>
        <v>NOT IN USE</v>
      </c>
      <c r="P12" s="47" t="str">
        <f t="shared" ca="1" si="4"/>
        <v>NOT IN USE</v>
      </c>
      <c r="Q12" s="47" t="str">
        <f t="shared" ca="1" si="4"/>
        <v>NOT IN USE</v>
      </c>
      <c r="R12" s="47" t="str">
        <f t="shared" ca="1" si="4"/>
        <v>NOT IN USE</v>
      </c>
      <c r="S12" s="47" t="str">
        <f t="shared" ca="1" si="4"/>
        <v>NOT IN USE</v>
      </c>
      <c r="T12" s="47" t="str">
        <f t="shared" ca="1" si="4"/>
        <v>NOT IN USE</v>
      </c>
      <c r="U12" s="47" t="str">
        <f t="shared" ca="1" si="4"/>
        <v>NOT IN USE</v>
      </c>
      <c r="V12" s="47" t="str">
        <f t="shared" ca="1" si="4"/>
        <v>NOT IN USE</v>
      </c>
      <c r="W12" s="47" t="str">
        <f t="shared" ca="1" si="4"/>
        <v>NOT IN USE</v>
      </c>
      <c r="X12" s="47" t="str">
        <f t="shared" ca="1" si="4"/>
        <v>NOT IN USE</v>
      </c>
      <c r="Y12" s="47" t="str">
        <f t="shared" ca="1" si="4"/>
        <v>NOT IN USE</v>
      </c>
      <c r="Z12" s="47" t="str">
        <f t="shared" ca="1" si="4"/>
        <v>NOT IN USE</v>
      </c>
      <c r="AA12" s="47" t="str">
        <f t="shared" ca="1" si="4"/>
        <v>Corporate
SDU</v>
      </c>
      <c r="AB12" s="47" t="str">
        <f t="shared" ca="1" si="4"/>
        <v>Commercial
SDU</v>
      </c>
      <c r="AC12" s="47" t="str">
        <f t="shared" ca="1" si="4"/>
        <v>Fundraising
SDU</v>
      </c>
      <c r="AD12" s="47" t="str">
        <f t="shared" ca="1" si="4"/>
        <v>Accom
SDU</v>
      </c>
      <c r="AE12" s="47" t="str">
        <f t="shared" ca="1" si="4"/>
        <v>Health
SDU</v>
      </c>
      <c r="AF12" s="47" t="s">
        <v>277</v>
      </c>
    </row>
    <row r="13" spans="1:32" x14ac:dyDescent="0.35">
      <c r="A13" s="85">
        <f>ROWS($12:13)-1</f>
        <v>1</v>
      </c>
      <c r="B13" s="112" t="s">
        <v>278</v>
      </c>
      <c r="C13" s="113">
        <f ca="1">HLOOKUP(admin_short_title,direct_people_summary_table,2,FALSE)</f>
        <v>0</v>
      </c>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114">
        <f>F13-SUM(G13:AE13)</f>
        <v>0</v>
      </c>
    </row>
    <row r="14" spans="1:32" x14ac:dyDescent="0.35">
      <c r="A14" s="85">
        <f>ROWS($12:14)-1</f>
        <v>2</v>
      </c>
      <c r="B14" s="112" t="s">
        <v>279</v>
      </c>
      <c r="C14" s="115">
        <f ca="1">+total_indirect_people_costs_for_Admin_OH</f>
        <v>0</v>
      </c>
    </row>
    <row r="15" spans="1:32" x14ac:dyDescent="0.35">
      <c r="A15" s="85">
        <f>ROWS($12:15)-1</f>
        <v>3</v>
      </c>
      <c r="B15" s="112" t="s">
        <v>280</v>
      </c>
      <c r="C15" s="115">
        <f ca="1">HLOOKUP(admin_short_title,property_summary_table,2,FALSE)</f>
        <v>0</v>
      </c>
    </row>
    <row r="16" spans="1:32" x14ac:dyDescent="0.35">
      <c r="A16" s="85">
        <f>ROWS($12:16)-1</f>
        <v>4</v>
      </c>
      <c r="B16" s="112" t="s">
        <v>281</v>
      </c>
      <c r="C16" s="115">
        <f ca="1">HLOOKUP(admin_short_title,vehicles_summary_table,2,FALSE)</f>
        <v>0</v>
      </c>
    </row>
    <row r="17" spans="1:32" x14ac:dyDescent="0.35">
      <c r="A17" s="85">
        <f>ROWS($12:17)-1</f>
        <v>5</v>
      </c>
      <c r="B17" s="112" t="s">
        <v>282</v>
      </c>
      <c r="C17" s="115">
        <f ca="1">HLOOKUP(admin_short_title,direct_oh_summary_table,2,FALSE)</f>
        <v>0</v>
      </c>
    </row>
    <row r="18" spans="1:32" x14ac:dyDescent="0.35">
      <c r="A18" s="86"/>
      <c r="B18" s="76"/>
      <c r="C18" s="77"/>
    </row>
    <row r="19" spans="1:32" x14ac:dyDescent="0.35">
      <c r="B19" s="2" t="s">
        <v>67</v>
      </c>
      <c r="C19" s="36">
        <f ca="1">SUM(C13:C18)</f>
        <v>0</v>
      </c>
    </row>
    <row r="20" spans="1:32" x14ac:dyDescent="0.35">
      <c r="A20" s="1"/>
    </row>
    <row r="21" spans="1:32" ht="30" x14ac:dyDescent="0.35">
      <c r="C21" s="46" t="str">
        <f>+C$12</f>
        <v>Annual cost
$</v>
      </c>
      <c r="G21" s="46" t="str">
        <f t="shared" ref="G21:AE21" ca="1" si="5">IF(ISBLANK(OFFSET(program_anchor,G$7,0)),inactive,OFFSET(program_anchor,G$7,0)&amp;+CHAR(10)&amp;+"$")</f>
        <v>NOT IN USE</v>
      </c>
      <c r="H21" s="46" t="str">
        <f t="shared" ca="1" si="5"/>
        <v>NOT IN USE</v>
      </c>
      <c r="I21" s="46" t="str">
        <f t="shared" ca="1" si="5"/>
        <v>NOT IN USE</v>
      </c>
      <c r="J21" s="46" t="str">
        <f t="shared" ca="1" si="5"/>
        <v>NOT IN USE</v>
      </c>
      <c r="K21" s="46" t="str">
        <f t="shared" ca="1" si="5"/>
        <v>NOT IN USE</v>
      </c>
      <c r="L21" s="46" t="str">
        <f t="shared" ca="1" si="5"/>
        <v>NOT IN USE</v>
      </c>
      <c r="M21" s="46" t="str">
        <f t="shared" ca="1" si="5"/>
        <v>NOT IN USE</v>
      </c>
      <c r="N21" s="46" t="str">
        <f t="shared" ca="1" si="5"/>
        <v>NOT IN USE</v>
      </c>
      <c r="O21" s="46" t="str">
        <f t="shared" ca="1" si="5"/>
        <v>NOT IN USE</v>
      </c>
      <c r="P21" s="46" t="str">
        <f t="shared" ca="1" si="5"/>
        <v>NOT IN USE</v>
      </c>
      <c r="Q21" s="46" t="str">
        <f t="shared" ca="1" si="5"/>
        <v>NOT IN USE</v>
      </c>
      <c r="R21" s="46" t="str">
        <f t="shared" ca="1" si="5"/>
        <v>NOT IN USE</v>
      </c>
      <c r="S21" s="46" t="str">
        <f t="shared" ca="1" si="5"/>
        <v>NOT IN USE</v>
      </c>
      <c r="T21" s="46" t="str">
        <f t="shared" ca="1" si="5"/>
        <v>NOT IN USE</v>
      </c>
      <c r="U21" s="46" t="str">
        <f t="shared" ca="1" si="5"/>
        <v>NOT IN USE</v>
      </c>
      <c r="V21" s="46" t="str">
        <f t="shared" ca="1" si="5"/>
        <v>NOT IN USE</v>
      </c>
      <c r="W21" s="46" t="str">
        <f t="shared" ca="1" si="5"/>
        <v>NOT IN USE</v>
      </c>
      <c r="X21" s="46" t="str">
        <f t="shared" ca="1" si="5"/>
        <v>NOT IN USE</v>
      </c>
      <c r="Y21" s="46" t="str">
        <f t="shared" ca="1" si="5"/>
        <v>NOT IN USE</v>
      </c>
      <c r="Z21" s="46" t="str">
        <f t="shared" ca="1" si="5"/>
        <v>NOT IN USE</v>
      </c>
      <c r="AA21" s="46" t="str">
        <f t="shared" ca="1" si="5"/>
        <v>Corporate
$</v>
      </c>
      <c r="AB21" s="46" t="str">
        <f t="shared" ca="1" si="5"/>
        <v>Commercial
$</v>
      </c>
      <c r="AC21" s="46" t="str">
        <f t="shared" ca="1" si="5"/>
        <v>Fundraising
$</v>
      </c>
      <c r="AD21" s="46" t="str">
        <f t="shared" ca="1" si="5"/>
        <v>Accom
$</v>
      </c>
      <c r="AE21" s="46" t="str">
        <f t="shared" ca="1" si="5"/>
        <v>Health
$</v>
      </c>
      <c r="AF21" s="46" t="s">
        <v>67</v>
      </c>
    </row>
    <row r="22" spans="1:32" x14ac:dyDescent="0.35">
      <c r="B22" s="2" t="s">
        <v>283</v>
      </c>
      <c r="C22" s="34">
        <f>SUM(G22:AE22)</f>
        <v>0</v>
      </c>
      <c r="G22" s="34">
        <f t="shared" ref="G22:AE22" si="6">IF($F13=0,0,ROUND(+G13/$F13*total_admin_oh,0))</f>
        <v>0</v>
      </c>
      <c r="H22" s="34">
        <f t="shared" si="6"/>
        <v>0</v>
      </c>
      <c r="I22" s="34">
        <f t="shared" si="6"/>
        <v>0</v>
      </c>
      <c r="J22" s="34">
        <f t="shared" si="6"/>
        <v>0</v>
      </c>
      <c r="K22" s="34">
        <f t="shared" si="6"/>
        <v>0</v>
      </c>
      <c r="L22" s="34">
        <f t="shared" si="6"/>
        <v>0</v>
      </c>
      <c r="M22" s="34">
        <f t="shared" si="6"/>
        <v>0</v>
      </c>
      <c r="N22" s="34">
        <f t="shared" si="6"/>
        <v>0</v>
      </c>
      <c r="O22" s="34">
        <f t="shared" si="6"/>
        <v>0</v>
      </c>
      <c r="P22" s="34">
        <f t="shared" si="6"/>
        <v>0</v>
      </c>
      <c r="Q22" s="34">
        <f t="shared" si="6"/>
        <v>0</v>
      </c>
      <c r="R22" s="34">
        <f t="shared" si="6"/>
        <v>0</v>
      </c>
      <c r="S22" s="34">
        <f t="shared" si="6"/>
        <v>0</v>
      </c>
      <c r="T22" s="34">
        <f t="shared" si="6"/>
        <v>0</v>
      </c>
      <c r="U22" s="34">
        <f t="shared" si="6"/>
        <v>0</v>
      </c>
      <c r="V22" s="34">
        <f t="shared" si="6"/>
        <v>0</v>
      </c>
      <c r="W22" s="34">
        <f t="shared" si="6"/>
        <v>0</v>
      </c>
      <c r="X22" s="34">
        <f t="shared" si="6"/>
        <v>0</v>
      </c>
      <c r="Y22" s="34">
        <f t="shared" si="6"/>
        <v>0</v>
      </c>
      <c r="Z22" s="34">
        <f t="shared" si="6"/>
        <v>0</v>
      </c>
      <c r="AA22" s="34">
        <f t="shared" ref="AA22:AC22" si="7">IF($F13=0,0,ROUND(+AA13/$F13*total_admin_oh,0))</f>
        <v>0</v>
      </c>
      <c r="AB22" s="34">
        <f>IF($F13=0,0,ROUND(+AB13/$F13*total_admin_oh,0))</f>
        <v>0</v>
      </c>
      <c r="AC22" s="34">
        <f t="shared" si="7"/>
        <v>0</v>
      </c>
      <c r="AD22" s="34">
        <f t="shared" si="6"/>
        <v>0</v>
      </c>
      <c r="AE22" s="34">
        <f t="shared" si="6"/>
        <v>0</v>
      </c>
      <c r="AF22" s="34">
        <f>SUM(G22:AE22)</f>
        <v>0</v>
      </c>
    </row>
    <row r="24" spans="1:32" x14ac:dyDescent="0.35">
      <c r="B24" s="2" t="s">
        <v>284</v>
      </c>
      <c r="C24" s="27">
        <f ca="1">+C22-total_admin_oh</f>
        <v>0</v>
      </c>
    </row>
    <row r="28" spans="1:32" ht="18" x14ac:dyDescent="0.35">
      <c r="A28" s="7" t="s">
        <v>212</v>
      </c>
      <c r="G28" s="116">
        <f t="shared" ref="G28:AE28" ca="1" si="8">OFFSET(program_anchor,G$7,0)</f>
        <v>0</v>
      </c>
      <c r="H28" s="116">
        <f t="shared" ca="1" si="8"/>
        <v>0</v>
      </c>
      <c r="I28" s="116">
        <f t="shared" ca="1" si="8"/>
        <v>0</v>
      </c>
      <c r="J28" s="116">
        <f t="shared" ca="1" si="8"/>
        <v>0</v>
      </c>
      <c r="K28" s="116">
        <f t="shared" ca="1" si="8"/>
        <v>0</v>
      </c>
      <c r="L28" s="116">
        <f t="shared" ca="1" si="8"/>
        <v>0</v>
      </c>
      <c r="M28" s="116">
        <f t="shared" ca="1" si="8"/>
        <v>0</v>
      </c>
      <c r="N28" s="116">
        <f t="shared" ca="1" si="8"/>
        <v>0</v>
      </c>
      <c r="O28" s="116">
        <f t="shared" ca="1" si="8"/>
        <v>0</v>
      </c>
      <c r="P28" s="116">
        <f t="shared" ca="1" si="8"/>
        <v>0</v>
      </c>
      <c r="Q28" s="116">
        <f t="shared" ca="1" si="8"/>
        <v>0</v>
      </c>
      <c r="R28" s="116">
        <f t="shared" ca="1" si="8"/>
        <v>0</v>
      </c>
      <c r="S28" s="116">
        <f t="shared" ca="1" si="8"/>
        <v>0</v>
      </c>
      <c r="T28" s="116">
        <f t="shared" ca="1" si="8"/>
        <v>0</v>
      </c>
      <c r="U28" s="116">
        <f t="shared" ca="1" si="8"/>
        <v>0</v>
      </c>
      <c r="V28" s="116">
        <f t="shared" ca="1" si="8"/>
        <v>0</v>
      </c>
      <c r="W28" s="116">
        <f t="shared" ca="1" si="8"/>
        <v>0</v>
      </c>
      <c r="X28" s="116">
        <f t="shared" ca="1" si="8"/>
        <v>0</v>
      </c>
      <c r="Y28" s="116">
        <f t="shared" ca="1" si="8"/>
        <v>0</v>
      </c>
      <c r="Z28" s="116">
        <f t="shared" ca="1" si="8"/>
        <v>0</v>
      </c>
      <c r="AA28" s="116" t="str">
        <f t="shared" ca="1" si="8"/>
        <v>Corporate</v>
      </c>
      <c r="AB28" s="116" t="str">
        <f t="shared" ca="1" si="8"/>
        <v>Commercial</v>
      </c>
      <c r="AC28" s="116" t="str">
        <f t="shared" ca="1" si="8"/>
        <v>Fundraising</v>
      </c>
      <c r="AD28" s="116" t="str">
        <f t="shared" ca="1" si="8"/>
        <v>Accom</v>
      </c>
      <c r="AE28" s="116" t="str">
        <f t="shared" ca="1" si="8"/>
        <v>Health</v>
      </c>
      <c r="AF28" s="46" t="s">
        <v>67</v>
      </c>
    </row>
    <row r="29" spans="1:32" x14ac:dyDescent="0.35">
      <c r="G29" s="34">
        <f>+G22</f>
        <v>0</v>
      </c>
      <c r="H29" s="34">
        <f t="shared" ref="H29:AE29" si="9">+H22</f>
        <v>0</v>
      </c>
      <c r="I29" s="34">
        <f t="shared" si="9"/>
        <v>0</v>
      </c>
      <c r="J29" s="34">
        <f t="shared" si="9"/>
        <v>0</v>
      </c>
      <c r="K29" s="34">
        <f t="shared" si="9"/>
        <v>0</v>
      </c>
      <c r="L29" s="34">
        <f t="shared" si="9"/>
        <v>0</v>
      </c>
      <c r="M29" s="34">
        <f t="shared" si="9"/>
        <v>0</v>
      </c>
      <c r="N29" s="34">
        <f t="shared" si="9"/>
        <v>0</v>
      </c>
      <c r="O29" s="34">
        <f t="shared" si="9"/>
        <v>0</v>
      </c>
      <c r="P29" s="34">
        <f t="shared" si="9"/>
        <v>0</v>
      </c>
      <c r="Q29" s="34">
        <f t="shared" si="9"/>
        <v>0</v>
      </c>
      <c r="R29" s="34">
        <f t="shared" si="9"/>
        <v>0</v>
      </c>
      <c r="S29" s="34">
        <f t="shared" si="9"/>
        <v>0</v>
      </c>
      <c r="T29" s="34">
        <f t="shared" si="9"/>
        <v>0</v>
      </c>
      <c r="U29" s="34">
        <f t="shared" si="9"/>
        <v>0</v>
      </c>
      <c r="V29" s="34">
        <f t="shared" si="9"/>
        <v>0</v>
      </c>
      <c r="W29" s="34">
        <f t="shared" si="9"/>
        <v>0</v>
      </c>
      <c r="X29" s="34">
        <f t="shared" si="9"/>
        <v>0</v>
      </c>
      <c r="Y29" s="34">
        <f t="shared" si="9"/>
        <v>0</v>
      </c>
      <c r="Z29" s="34">
        <f t="shared" ref="Z29:AB29" si="10">+Z22</f>
        <v>0</v>
      </c>
      <c r="AA29" s="34">
        <f t="shared" si="10"/>
        <v>0</v>
      </c>
      <c r="AB29" s="34">
        <f t="shared" si="10"/>
        <v>0</v>
      </c>
      <c r="AC29" s="34">
        <f t="shared" ref="AC29:AD29" si="11">+AC22</f>
        <v>0</v>
      </c>
      <c r="AD29" s="34">
        <f t="shared" si="11"/>
        <v>0</v>
      </c>
      <c r="AE29" s="34">
        <f t="shared" si="9"/>
        <v>0</v>
      </c>
      <c r="AF29" s="34">
        <f>SUM(G29:AE29)</f>
        <v>0</v>
      </c>
    </row>
  </sheetData>
  <sheetProtection sheet="1" objects="1" scenarios="1"/>
  <conditionalFormatting sqref="G1:AB1">
    <cfRule type="expression" dxfId="11" priority="1">
      <formula>G1="ERROR"</formula>
    </cfRule>
  </conditionalFormatting>
  <conditionalFormatting sqref="AF13 C24">
    <cfRule type="expression" dxfId="10" priority="3">
      <formula>C13&lt;&gt;0</formula>
    </cfRule>
  </conditionalFormatting>
  <pageMargins left="0.59055118110236227" right="0.39370078740157483" top="0.39370078740157483" bottom="0.59055118110236227" header="0.19685039370078741" footer="0.19685039370078741"/>
  <pageSetup paperSize="8" scale="44"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I82"/>
  <sheetViews>
    <sheetView showGridLines="0" zoomScale="85" zoomScaleNormal="85" workbookViewId="0">
      <pane xSplit="5" ySplit="12" topLeftCell="F13" activePane="bottomRight" state="frozen"/>
      <selection pane="topRight" activeCell="B3" sqref="B3"/>
      <selection pane="bottomLeft" activeCell="B3" sqref="B3"/>
      <selection pane="bottomRight" activeCell="I20" sqref="I20"/>
    </sheetView>
  </sheetViews>
  <sheetFormatPr defaultColWidth="8.88671875" defaultRowHeight="15" x14ac:dyDescent="0.35"/>
  <cols>
    <col min="1" max="1" width="5.44140625" style="2" customWidth="1"/>
    <col min="2" max="2" width="35.44140625" style="2" customWidth="1"/>
    <col min="3" max="3" width="7.44140625" style="2" customWidth="1"/>
    <col min="4" max="30" width="13.44140625" style="2" customWidth="1"/>
    <col min="31" max="31" width="14.44140625" style="2" customWidth="1"/>
    <col min="32" max="32" width="5.44140625" style="2" customWidth="1"/>
    <col min="33" max="35" width="13.44140625" style="2" customWidth="1"/>
    <col min="36" max="16384" width="8.88671875" style="2"/>
  </cols>
  <sheetData>
    <row r="1" spans="1:35" x14ac:dyDescent="0.35">
      <c r="A1" s="2" t="str">
        <f>+DSO</f>
        <v>Your Organisation</v>
      </c>
    </row>
    <row r="2" spans="1:35" x14ac:dyDescent="0.35">
      <c r="A2" s="1" t="str">
        <f>+title</f>
        <v xml:space="preserve">Service Provider Costing &amp; Pricing Model </v>
      </c>
    </row>
    <row r="3" spans="1:35" x14ac:dyDescent="0.35">
      <c r="A3" s="9" t="str">
        <f ca="1">year&amp;+" Rev"&amp;+current_rev</f>
        <v xml:space="preserve"> RevA</v>
      </c>
    </row>
    <row r="4" spans="1:35" x14ac:dyDescent="0.35">
      <c r="A4" s="9"/>
    </row>
    <row r="5" spans="1:35" ht="29.4" x14ac:dyDescent="0.45">
      <c r="A5" s="6" t="str">
        <f ca="1">RIGHT(CELL("filename",A5),LEN(CELL("filename",A5))-FIND("]",CELL("filename",A5)))</f>
        <v>Program_Pricing</v>
      </c>
    </row>
    <row r="6" spans="1:35" x14ac:dyDescent="0.35">
      <c r="F6" s="41" t="s">
        <v>120</v>
      </c>
    </row>
    <row r="7" spans="1:35" x14ac:dyDescent="0.35">
      <c r="F7" s="30">
        <f>COLUMNS($F:F)</f>
        <v>1</v>
      </c>
      <c r="G7" s="30">
        <f>COLUMNS($F:G)</f>
        <v>2</v>
      </c>
      <c r="H7" s="30">
        <f>COLUMNS($F:H)</f>
        <v>3</v>
      </c>
      <c r="I7" s="30">
        <f>COLUMNS($F:I)</f>
        <v>4</v>
      </c>
      <c r="J7" s="30">
        <f>COLUMNS($F:J)</f>
        <v>5</v>
      </c>
      <c r="K7" s="30">
        <f>COLUMNS($F:K)</f>
        <v>6</v>
      </c>
      <c r="L7" s="30">
        <f>COLUMNS($F:L)</f>
        <v>7</v>
      </c>
      <c r="M7" s="30">
        <f>COLUMNS($F:M)</f>
        <v>8</v>
      </c>
      <c r="N7" s="30">
        <f>COLUMNS($F:N)</f>
        <v>9</v>
      </c>
      <c r="O7" s="30">
        <f>COLUMNS($F:O)</f>
        <v>10</v>
      </c>
      <c r="P7" s="30">
        <f>COLUMNS($F:P)</f>
        <v>11</v>
      </c>
      <c r="Q7" s="30">
        <f>COLUMNS($F:Q)</f>
        <v>12</v>
      </c>
      <c r="R7" s="30">
        <f>COLUMNS($F:R)</f>
        <v>13</v>
      </c>
      <c r="S7" s="30">
        <f>COLUMNS($F:S)</f>
        <v>14</v>
      </c>
      <c r="T7" s="30">
        <f>COLUMNS($F:T)</f>
        <v>15</v>
      </c>
      <c r="U7" s="30">
        <f>COLUMNS($F:U)</f>
        <v>16</v>
      </c>
      <c r="V7" s="30">
        <f>COLUMNS($F:V)</f>
        <v>17</v>
      </c>
      <c r="W7" s="30">
        <f>COLUMNS($F:W)</f>
        <v>18</v>
      </c>
      <c r="X7" s="30">
        <f>COLUMNS($F:X)</f>
        <v>19</v>
      </c>
      <c r="Y7" s="30">
        <f>COLUMNS($F:Y)</f>
        <v>20</v>
      </c>
      <c r="Z7" s="30">
        <f>COLUMNS($F:Z)</f>
        <v>21</v>
      </c>
      <c r="AA7" s="30">
        <f>COLUMNS($F:AA)</f>
        <v>22</v>
      </c>
      <c r="AB7" s="30">
        <f>COLUMNS($F:AB)</f>
        <v>23</v>
      </c>
      <c r="AC7" s="30">
        <f>COLUMNS($F:AC)</f>
        <v>24</v>
      </c>
      <c r="AD7" s="30">
        <f>COLUMNS($F:AD)</f>
        <v>25</v>
      </c>
    </row>
    <row r="10" spans="1:35" x14ac:dyDescent="0.35">
      <c r="AC10" s="242" t="s">
        <v>285</v>
      </c>
      <c r="AD10" s="242"/>
      <c r="AG10" s="242" t="s">
        <v>286</v>
      </c>
      <c r="AH10" s="242"/>
      <c r="AI10" s="242"/>
    </row>
    <row r="12" spans="1:35" ht="45" customHeight="1" x14ac:dyDescent="0.35">
      <c r="A12" s="46" t="s">
        <v>174</v>
      </c>
      <c r="B12" s="46" t="s">
        <v>287</v>
      </c>
      <c r="C12" s="46" t="s">
        <v>288</v>
      </c>
      <c r="E12" s="243" t="s">
        <v>289</v>
      </c>
      <c r="F12" s="116">
        <f t="shared" ref="F12:AD12" ca="1" si="0">OFFSET(program_anchor,F$7,0)</f>
        <v>0</v>
      </c>
      <c r="G12" s="116" t="str">
        <f t="shared" ref="G12:AA12" ca="1" si="1">IF(ISBLANK(OFFSET(program_anchor,G$7,0)),inactive,OFFSET(program_anchor,G$7,0))</f>
        <v>NOT IN USE</v>
      </c>
      <c r="H12" s="116" t="str">
        <f t="shared" ca="1" si="1"/>
        <v>NOT IN USE</v>
      </c>
      <c r="I12" s="116" t="str">
        <f t="shared" ca="1" si="1"/>
        <v>NOT IN USE</v>
      </c>
      <c r="J12" s="116" t="str">
        <f t="shared" ca="1" si="1"/>
        <v>NOT IN USE</v>
      </c>
      <c r="K12" s="116" t="str">
        <f t="shared" ca="1" si="1"/>
        <v>NOT IN USE</v>
      </c>
      <c r="L12" s="116" t="str">
        <f t="shared" ca="1" si="1"/>
        <v>NOT IN USE</v>
      </c>
      <c r="M12" s="116" t="str">
        <f t="shared" ca="1" si="1"/>
        <v>NOT IN USE</v>
      </c>
      <c r="N12" s="116" t="str">
        <f t="shared" ca="1" si="1"/>
        <v>NOT IN USE</v>
      </c>
      <c r="O12" s="116" t="str">
        <f t="shared" ca="1" si="1"/>
        <v>NOT IN USE</v>
      </c>
      <c r="P12" s="116" t="str">
        <f t="shared" ca="1" si="1"/>
        <v>NOT IN USE</v>
      </c>
      <c r="Q12" s="116" t="str">
        <f t="shared" ca="1" si="1"/>
        <v>NOT IN USE</v>
      </c>
      <c r="R12" s="116" t="str">
        <f t="shared" ca="1" si="1"/>
        <v>NOT IN USE</v>
      </c>
      <c r="S12" s="116" t="str">
        <f t="shared" ca="1" si="1"/>
        <v>NOT IN USE</v>
      </c>
      <c r="T12" s="116" t="str">
        <f t="shared" ca="1" si="1"/>
        <v>NOT IN USE</v>
      </c>
      <c r="U12" s="116" t="str">
        <f t="shared" ca="1" si="1"/>
        <v>NOT IN USE</v>
      </c>
      <c r="V12" s="116" t="str">
        <f t="shared" ca="1" si="1"/>
        <v>NOT IN USE</v>
      </c>
      <c r="W12" s="116" t="str">
        <f t="shared" ca="1" si="1"/>
        <v>NOT IN USE</v>
      </c>
      <c r="X12" s="116" t="str">
        <f t="shared" ca="1" si="1"/>
        <v>NOT IN USE</v>
      </c>
      <c r="Y12" s="116" t="str">
        <f t="shared" ca="1" si="1"/>
        <v>NOT IN USE</v>
      </c>
      <c r="Z12" s="116" t="str">
        <f t="shared" ca="1" si="1"/>
        <v>Corporate</v>
      </c>
      <c r="AA12" s="116" t="str">
        <f t="shared" ca="1" si="1"/>
        <v>Commercial</v>
      </c>
      <c r="AB12" s="116" t="str">
        <f t="shared" ca="1" si="0"/>
        <v>Fundraising</v>
      </c>
      <c r="AC12" s="116" t="str">
        <f t="shared" ca="1" si="0"/>
        <v>Accom</v>
      </c>
      <c r="AD12" s="116" t="str">
        <f t="shared" ca="1" si="0"/>
        <v>Health</v>
      </c>
      <c r="AE12" s="46" t="s">
        <v>290</v>
      </c>
      <c r="AG12" s="46" t="s">
        <v>291</v>
      </c>
      <c r="AH12" s="46" t="s">
        <v>292</v>
      </c>
      <c r="AI12" s="46" t="s">
        <v>293</v>
      </c>
    </row>
    <row r="14" spans="1:35" ht="18" x14ac:dyDescent="0.35">
      <c r="A14" s="244">
        <f>MAX(A$11:A13)+1</f>
        <v>1</v>
      </c>
      <c r="B14" s="7" t="s">
        <v>294</v>
      </c>
    </row>
    <row r="15" spans="1:35" x14ac:dyDescent="0.35">
      <c r="B15" s="2" t="s">
        <v>295</v>
      </c>
      <c r="F15" s="245" t="str">
        <f t="shared" ref="F15:AD15" ca="1" si="2">IF(ISNA(VLOOKUP(F$12,programs_table,2,FALSE)),"",VLOOKUP(F$12,programs_table,2,FALSE))</f>
        <v/>
      </c>
      <c r="G15" s="245" t="str">
        <f t="shared" ca="1" si="2"/>
        <v/>
      </c>
      <c r="H15" s="245" t="str">
        <f t="shared" ca="1" si="2"/>
        <v/>
      </c>
      <c r="I15" s="245" t="str">
        <f t="shared" ca="1" si="2"/>
        <v/>
      </c>
      <c r="J15" s="245" t="str">
        <f t="shared" ca="1" si="2"/>
        <v/>
      </c>
      <c r="K15" s="245" t="str">
        <f t="shared" ca="1" si="2"/>
        <v/>
      </c>
      <c r="L15" s="245" t="str">
        <f t="shared" ca="1" si="2"/>
        <v/>
      </c>
      <c r="M15" s="245" t="str">
        <f t="shared" ca="1" si="2"/>
        <v/>
      </c>
      <c r="N15" s="245" t="str">
        <f t="shared" ca="1" si="2"/>
        <v/>
      </c>
      <c r="O15" s="245" t="str">
        <f t="shared" ca="1" si="2"/>
        <v/>
      </c>
      <c r="P15" s="245" t="str">
        <f t="shared" ca="1" si="2"/>
        <v/>
      </c>
      <c r="Q15" s="245" t="str">
        <f t="shared" ca="1" si="2"/>
        <v/>
      </c>
      <c r="R15" s="245" t="str">
        <f t="shared" ca="1" si="2"/>
        <v/>
      </c>
      <c r="S15" s="245" t="str">
        <f t="shared" ca="1" si="2"/>
        <v/>
      </c>
      <c r="T15" s="245" t="str">
        <f t="shared" ca="1" si="2"/>
        <v/>
      </c>
      <c r="U15" s="245" t="str">
        <f t="shared" ca="1" si="2"/>
        <v/>
      </c>
      <c r="V15" s="245" t="str">
        <f t="shared" ca="1" si="2"/>
        <v/>
      </c>
      <c r="W15" s="245" t="str">
        <f t="shared" ca="1" si="2"/>
        <v/>
      </c>
      <c r="X15" s="245" t="str">
        <f t="shared" ca="1" si="2"/>
        <v/>
      </c>
      <c r="Y15" s="245" t="str">
        <f t="shared" ca="1" si="2"/>
        <v/>
      </c>
      <c r="Z15" s="245" t="str">
        <f t="shared" ca="1" si="2"/>
        <v>$</v>
      </c>
      <c r="AA15" s="245" t="str">
        <f t="shared" ca="1" si="2"/>
        <v>$</v>
      </c>
      <c r="AB15" s="245" t="str">
        <f t="shared" ca="1" si="2"/>
        <v>$</v>
      </c>
      <c r="AC15" s="245" t="str">
        <f t="shared" ca="1" si="2"/>
        <v>Bed day</v>
      </c>
      <c r="AD15" s="245" t="str">
        <f t="shared" ca="1" si="2"/>
        <v>Consult</v>
      </c>
    </row>
    <row r="16" spans="1:35" x14ac:dyDescent="0.35">
      <c r="B16" s="2" t="s">
        <v>296</v>
      </c>
      <c r="C16" s="8" t="s">
        <v>297</v>
      </c>
      <c r="D16" s="8"/>
      <c r="E16" s="8"/>
      <c r="F16" s="34">
        <f t="shared" ref="F16:AD16" ca="1" si="3">IF(ISNA(VLOOKUP(F$12,programs_table,3,FALSE)),0,VLOOKUP(F$12,programs_table,3,FALSE))</f>
        <v>0</v>
      </c>
      <c r="G16" s="34">
        <f t="shared" ca="1" si="3"/>
        <v>0</v>
      </c>
      <c r="H16" s="34">
        <f t="shared" ca="1" si="3"/>
        <v>0</v>
      </c>
      <c r="I16" s="34">
        <f t="shared" ca="1" si="3"/>
        <v>0</v>
      </c>
      <c r="J16" s="34">
        <f t="shared" ca="1" si="3"/>
        <v>0</v>
      </c>
      <c r="K16" s="34">
        <f t="shared" ca="1" si="3"/>
        <v>0</v>
      </c>
      <c r="L16" s="34">
        <f t="shared" ca="1" si="3"/>
        <v>0</v>
      </c>
      <c r="M16" s="34">
        <f t="shared" ca="1" si="3"/>
        <v>0</v>
      </c>
      <c r="N16" s="34">
        <f t="shared" ca="1" si="3"/>
        <v>0</v>
      </c>
      <c r="O16" s="34">
        <f t="shared" ca="1" si="3"/>
        <v>0</v>
      </c>
      <c r="P16" s="34">
        <f t="shared" ca="1" si="3"/>
        <v>0</v>
      </c>
      <c r="Q16" s="34">
        <f t="shared" ca="1" si="3"/>
        <v>0</v>
      </c>
      <c r="R16" s="34">
        <f t="shared" ca="1" si="3"/>
        <v>0</v>
      </c>
      <c r="S16" s="34">
        <f t="shared" ca="1" si="3"/>
        <v>0</v>
      </c>
      <c r="T16" s="34">
        <f t="shared" ca="1" si="3"/>
        <v>0</v>
      </c>
      <c r="U16" s="34">
        <f t="shared" ca="1" si="3"/>
        <v>0</v>
      </c>
      <c r="V16" s="34">
        <f t="shared" ca="1" si="3"/>
        <v>0</v>
      </c>
      <c r="W16" s="34">
        <f t="shared" ca="1" si="3"/>
        <v>0</v>
      </c>
      <c r="X16" s="34">
        <f t="shared" ca="1" si="3"/>
        <v>0</v>
      </c>
      <c r="Y16" s="34">
        <f t="shared" ca="1" si="3"/>
        <v>0</v>
      </c>
      <c r="Z16" s="34">
        <f t="shared" ca="1" si="3"/>
        <v>0</v>
      </c>
      <c r="AA16" s="34">
        <f t="shared" ca="1" si="3"/>
        <v>0</v>
      </c>
      <c r="AB16" s="34">
        <f t="shared" ca="1" si="3"/>
        <v>0</v>
      </c>
      <c r="AC16" s="34">
        <f t="shared" ca="1" si="3"/>
        <v>0</v>
      </c>
      <c r="AD16" s="34">
        <f t="shared" ca="1" si="3"/>
        <v>0</v>
      </c>
      <c r="AE16" s="36">
        <f ca="1">SUM(F16:AD16)</f>
        <v>0</v>
      </c>
    </row>
    <row r="18" spans="1:35" x14ac:dyDescent="0.35">
      <c r="C18" s="8"/>
      <c r="D18" s="8"/>
      <c r="E18" s="8"/>
    </row>
    <row r="19" spans="1:35" x14ac:dyDescent="0.35">
      <c r="C19" s="8"/>
      <c r="D19" s="8"/>
      <c r="E19" s="8"/>
    </row>
    <row r="20" spans="1:35" x14ac:dyDescent="0.35">
      <c r="C20" s="8"/>
      <c r="D20" s="8"/>
      <c r="E20" s="8"/>
    </row>
    <row r="21" spans="1:35" ht="18" x14ac:dyDescent="0.35">
      <c r="A21" s="244">
        <f>MAX(A$11:A20)+1</f>
        <v>2</v>
      </c>
      <c r="B21" s="7" t="s">
        <v>298</v>
      </c>
      <c r="C21" s="8"/>
      <c r="D21" s="8"/>
      <c r="E21" s="8"/>
    </row>
    <row r="22" spans="1:35" x14ac:dyDescent="0.35">
      <c r="B22" s="2" t="s">
        <v>278</v>
      </c>
      <c r="C22" s="8" t="s">
        <v>79</v>
      </c>
      <c r="D22" s="8"/>
      <c r="E22" s="8"/>
      <c r="F22" s="27">
        <f ca="1">HLOOKUP(F$12,direct_people_summary_table,2,FALSE)</f>
        <v>0</v>
      </c>
      <c r="G22" s="27">
        <f t="shared" ref="G22:Y22" ca="1" si="4">IFERROR(HLOOKUP(G$12,direct_people_summary_table,2,FALSE), 0)</f>
        <v>0</v>
      </c>
      <c r="H22" s="27">
        <f t="shared" ca="1" si="4"/>
        <v>0</v>
      </c>
      <c r="I22" s="27">
        <f t="shared" ca="1" si="4"/>
        <v>0</v>
      </c>
      <c r="J22" s="27">
        <f t="shared" ca="1" si="4"/>
        <v>0</v>
      </c>
      <c r="K22" s="27">
        <f t="shared" ca="1" si="4"/>
        <v>0</v>
      </c>
      <c r="L22" s="27">
        <f t="shared" ca="1" si="4"/>
        <v>0</v>
      </c>
      <c r="M22" s="27">
        <f t="shared" ca="1" si="4"/>
        <v>0</v>
      </c>
      <c r="N22" s="27">
        <f t="shared" ca="1" si="4"/>
        <v>0</v>
      </c>
      <c r="O22" s="27">
        <f t="shared" ca="1" si="4"/>
        <v>0</v>
      </c>
      <c r="P22" s="27">
        <f t="shared" ca="1" si="4"/>
        <v>0</v>
      </c>
      <c r="Q22" s="27">
        <f t="shared" ca="1" si="4"/>
        <v>0</v>
      </c>
      <c r="R22" s="27">
        <f t="shared" ca="1" si="4"/>
        <v>0</v>
      </c>
      <c r="S22" s="27">
        <f t="shared" ca="1" si="4"/>
        <v>0</v>
      </c>
      <c r="T22" s="27">
        <f t="shared" ca="1" si="4"/>
        <v>0</v>
      </c>
      <c r="U22" s="27">
        <f t="shared" ca="1" si="4"/>
        <v>0</v>
      </c>
      <c r="V22" s="27">
        <f t="shared" ca="1" si="4"/>
        <v>0</v>
      </c>
      <c r="W22" s="27">
        <f t="shared" ca="1" si="4"/>
        <v>0</v>
      </c>
      <c r="X22" s="27">
        <f t="shared" ca="1" si="4"/>
        <v>0</v>
      </c>
      <c r="Y22" s="27">
        <f t="shared" ca="1" si="4"/>
        <v>0</v>
      </c>
      <c r="Z22" s="27">
        <f t="shared" ref="Z22:AD22" ca="1" si="5">HLOOKUP(Z$12,direct_people_summary_table,2,FALSE)</f>
        <v>0</v>
      </c>
      <c r="AA22" s="27">
        <f t="shared" ca="1" si="5"/>
        <v>0</v>
      </c>
      <c r="AB22" s="27">
        <f t="shared" ca="1" si="5"/>
        <v>0</v>
      </c>
      <c r="AC22" s="27">
        <f t="shared" ca="1" si="5"/>
        <v>0</v>
      </c>
      <c r="AD22" s="109">
        <f t="shared" ca="1" si="5"/>
        <v>0</v>
      </c>
      <c r="AE22" s="36">
        <f ca="1">SUM(F22:AD22)</f>
        <v>0</v>
      </c>
      <c r="AG22" s="109">
        <f ca="1">SUM(F22:Y22)</f>
        <v>0</v>
      </c>
      <c r="AH22" s="246"/>
      <c r="AI22" s="36">
        <f ca="1">+AG22-AH22</f>
        <v>0</v>
      </c>
    </row>
    <row r="23" spans="1:35" x14ac:dyDescent="0.35">
      <c r="B23" s="2" t="s">
        <v>279</v>
      </c>
      <c r="C23" s="8" t="s">
        <v>79</v>
      </c>
      <c r="D23" s="8"/>
      <c r="E23" s="8"/>
      <c r="F23" s="130"/>
      <c r="G23" s="130"/>
      <c r="H23" s="130"/>
      <c r="I23" s="130"/>
      <c r="J23" s="130"/>
      <c r="K23" s="130"/>
      <c r="L23" s="130"/>
      <c r="M23" s="130"/>
      <c r="N23" s="130"/>
      <c r="O23" s="130"/>
      <c r="P23" s="130"/>
      <c r="Q23" s="130"/>
      <c r="R23" s="130"/>
      <c r="S23" s="130"/>
      <c r="T23" s="130"/>
      <c r="U23" s="130"/>
      <c r="V23" s="130"/>
      <c r="W23" s="130"/>
      <c r="X23" s="130"/>
      <c r="Y23" s="130"/>
      <c r="Z23" s="27">
        <f t="shared" ref="Z23:AD23" ca="1" si="6">HLOOKUP(Z$12,indirect_people_summary_table,2,FALSE)</f>
        <v>0</v>
      </c>
      <c r="AA23" s="27">
        <f t="shared" ca="1" si="6"/>
        <v>0</v>
      </c>
      <c r="AB23" s="27">
        <f t="shared" ca="1" si="6"/>
        <v>0</v>
      </c>
      <c r="AC23" s="27">
        <f t="shared" ca="1" si="6"/>
        <v>0</v>
      </c>
      <c r="AD23" s="109">
        <f t="shared" ca="1" si="6"/>
        <v>0</v>
      </c>
      <c r="AE23" s="36">
        <f ca="1">SUM(F23:AD23)</f>
        <v>0</v>
      </c>
      <c r="AG23" s="109">
        <f t="shared" ref="AG23:AG27" si="7">SUM(F23:Y23)</f>
        <v>0</v>
      </c>
      <c r="AH23" s="246"/>
      <c r="AI23" s="36">
        <f t="shared" ref="AI23:AI27" si="8">+AG23-AH23</f>
        <v>0</v>
      </c>
    </row>
    <row r="24" spans="1:35" x14ac:dyDescent="0.35">
      <c r="B24" s="2" t="s">
        <v>280</v>
      </c>
      <c r="C24" s="8" t="s">
        <v>79</v>
      </c>
      <c r="D24" s="8"/>
      <c r="E24" s="8"/>
      <c r="F24" s="27">
        <f ca="1">HLOOKUP(F$12,property_summary_table,2,FALSE)</f>
        <v>0</v>
      </c>
      <c r="G24" s="27">
        <f t="shared" ref="G24:Y24" ca="1" si="9">IFERROR(HLOOKUP(G$12,property_summary_table,2,FALSE), 0)</f>
        <v>0</v>
      </c>
      <c r="H24" s="27">
        <f t="shared" ca="1" si="9"/>
        <v>0</v>
      </c>
      <c r="I24" s="27">
        <f t="shared" ca="1" si="9"/>
        <v>0</v>
      </c>
      <c r="J24" s="27">
        <f t="shared" ca="1" si="9"/>
        <v>0</v>
      </c>
      <c r="K24" s="27">
        <f t="shared" ca="1" si="9"/>
        <v>0</v>
      </c>
      <c r="L24" s="27">
        <f t="shared" ca="1" si="9"/>
        <v>0</v>
      </c>
      <c r="M24" s="27">
        <f t="shared" ca="1" si="9"/>
        <v>0</v>
      </c>
      <c r="N24" s="27">
        <f t="shared" ca="1" si="9"/>
        <v>0</v>
      </c>
      <c r="O24" s="27">
        <f t="shared" ca="1" si="9"/>
        <v>0</v>
      </c>
      <c r="P24" s="27">
        <f t="shared" ca="1" si="9"/>
        <v>0</v>
      </c>
      <c r="Q24" s="27">
        <f t="shared" ca="1" si="9"/>
        <v>0</v>
      </c>
      <c r="R24" s="27">
        <f t="shared" ca="1" si="9"/>
        <v>0</v>
      </c>
      <c r="S24" s="27">
        <f t="shared" ca="1" si="9"/>
        <v>0</v>
      </c>
      <c r="T24" s="27">
        <f t="shared" ca="1" si="9"/>
        <v>0</v>
      </c>
      <c r="U24" s="27">
        <f t="shared" ca="1" si="9"/>
        <v>0</v>
      </c>
      <c r="V24" s="27">
        <f t="shared" ca="1" si="9"/>
        <v>0</v>
      </c>
      <c r="W24" s="27">
        <f t="shared" ca="1" si="9"/>
        <v>0</v>
      </c>
      <c r="X24" s="27">
        <f t="shared" ca="1" si="9"/>
        <v>0</v>
      </c>
      <c r="Y24" s="27">
        <f t="shared" ca="1" si="9"/>
        <v>0</v>
      </c>
      <c r="Z24" s="27">
        <f t="shared" ref="Z24:AD24" ca="1" si="10">HLOOKUP(Z$12,property_summary_table,2,FALSE)</f>
        <v>0</v>
      </c>
      <c r="AA24" s="27">
        <f t="shared" ca="1" si="10"/>
        <v>0</v>
      </c>
      <c r="AB24" s="27">
        <f t="shared" ca="1" si="10"/>
        <v>0</v>
      </c>
      <c r="AC24" s="27">
        <f t="shared" ca="1" si="10"/>
        <v>0</v>
      </c>
      <c r="AD24" s="109">
        <f t="shared" ca="1" si="10"/>
        <v>0</v>
      </c>
      <c r="AE24" s="36">
        <f t="shared" ref="AE24:AE27" ca="1" si="11">SUM(F24:AD24)</f>
        <v>0</v>
      </c>
      <c r="AG24" s="109">
        <f t="shared" ca="1" si="7"/>
        <v>0</v>
      </c>
      <c r="AH24" s="246"/>
      <c r="AI24" s="36">
        <f t="shared" ca="1" si="8"/>
        <v>0</v>
      </c>
    </row>
    <row r="25" spans="1:35" x14ac:dyDescent="0.35">
      <c r="B25" s="2" t="s">
        <v>281</v>
      </c>
      <c r="C25" s="8" t="s">
        <v>79</v>
      </c>
      <c r="D25" s="8"/>
      <c r="E25" s="8"/>
      <c r="F25" s="27">
        <f t="shared" ref="F25:AD25" ca="1" si="12">HLOOKUP(F$12,vehicles_summary_table,2,FALSE)</f>
        <v>0</v>
      </c>
      <c r="G25" s="27">
        <f t="shared" ref="G25:Y25" ca="1" si="13">IFERROR(HLOOKUP(G$12,vehicles_summary_table,2,FALSE),0)</f>
        <v>0</v>
      </c>
      <c r="H25" s="27">
        <f t="shared" ca="1" si="13"/>
        <v>0</v>
      </c>
      <c r="I25" s="27">
        <f t="shared" ca="1" si="13"/>
        <v>0</v>
      </c>
      <c r="J25" s="27">
        <f t="shared" ca="1" si="13"/>
        <v>0</v>
      </c>
      <c r="K25" s="27">
        <f t="shared" ca="1" si="13"/>
        <v>0</v>
      </c>
      <c r="L25" s="27">
        <f t="shared" ca="1" si="13"/>
        <v>0</v>
      </c>
      <c r="M25" s="27">
        <f t="shared" ca="1" si="13"/>
        <v>0</v>
      </c>
      <c r="N25" s="27">
        <f t="shared" ca="1" si="13"/>
        <v>0</v>
      </c>
      <c r="O25" s="27">
        <f t="shared" ca="1" si="13"/>
        <v>0</v>
      </c>
      <c r="P25" s="27">
        <f t="shared" ca="1" si="13"/>
        <v>0</v>
      </c>
      <c r="Q25" s="27">
        <f t="shared" ca="1" si="13"/>
        <v>0</v>
      </c>
      <c r="R25" s="27">
        <f t="shared" ca="1" si="13"/>
        <v>0</v>
      </c>
      <c r="S25" s="27">
        <f t="shared" ca="1" si="13"/>
        <v>0</v>
      </c>
      <c r="T25" s="27">
        <f t="shared" ca="1" si="13"/>
        <v>0</v>
      </c>
      <c r="U25" s="27">
        <f t="shared" ca="1" si="13"/>
        <v>0</v>
      </c>
      <c r="V25" s="27">
        <f t="shared" ca="1" si="13"/>
        <v>0</v>
      </c>
      <c r="W25" s="27">
        <f t="shared" ca="1" si="13"/>
        <v>0</v>
      </c>
      <c r="X25" s="27">
        <f t="shared" ca="1" si="13"/>
        <v>0</v>
      </c>
      <c r="Y25" s="27">
        <f t="shared" ca="1" si="13"/>
        <v>0</v>
      </c>
      <c r="Z25" s="27">
        <f t="shared" ca="1" si="12"/>
        <v>0</v>
      </c>
      <c r="AA25" s="27">
        <f t="shared" ca="1" si="12"/>
        <v>0</v>
      </c>
      <c r="AB25" s="27">
        <f t="shared" ca="1" si="12"/>
        <v>0</v>
      </c>
      <c r="AC25" s="27">
        <f t="shared" ca="1" si="12"/>
        <v>0</v>
      </c>
      <c r="AD25" s="109">
        <f t="shared" ca="1" si="12"/>
        <v>0</v>
      </c>
      <c r="AE25" s="36">
        <f t="shared" ca="1" si="11"/>
        <v>0</v>
      </c>
      <c r="AG25" s="109">
        <f t="shared" ca="1" si="7"/>
        <v>0</v>
      </c>
      <c r="AH25" s="246"/>
      <c r="AI25" s="36">
        <f t="shared" ca="1" si="8"/>
        <v>0</v>
      </c>
    </row>
    <row r="26" spans="1:35" x14ac:dyDescent="0.35">
      <c r="B26" s="2" t="s">
        <v>299</v>
      </c>
      <c r="C26" s="8" t="s">
        <v>79</v>
      </c>
      <c r="D26" s="8"/>
      <c r="E26" s="8"/>
      <c r="F26" s="27">
        <f ca="1">HLOOKUP(F$12,direct_oh_summary_table,2,FALSE)</f>
        <v>0</v>
      </c>
      <c r="G26" s="27">
        <f t="shared" ref="G26:Y26" ca="1" si="14">IFERROR(HLOOKUP(G$12,direct_oh_summary_table,2,FALSE),0)</f>
        <v>0</v>
      </c>
      <c r="H26" s="27">
        <f t="shared" ca="1" si="14"/>
        <v>0</v>
      </c>
      <c r="I26" s="27">
        <f t="shared" ca="1" si="14"/>
        <v>0</v>
      </c>
      <c r="J26" s="27">
        <f t="shared" ca="1" si="14"/>
        <v>0</v>
      </c>
      <c r="K26" s="27">
        <f t="shared" ca="1" si="14"/>
        <v>0</v>
      </c>
      <c r="L26" s="27">
        <f t="shared" ca="1" si="14"/>
        <v>0</v>
      </c>
      <c r="M26" s="27">
        <f t="shared" ca="1" si="14"/>
        <v>0</v>
      </c>
      <c r="N26" s="27">
        <f t="shared" ca="1" si="14"/>
        <v>0</v>
      </c>
      <c r="O26" s="27">
        <f t="shared" ca="1" si="14"/>
        <v>0</v>
      </c>
      <c r="P26" s="27">
        <f t="shared" ca="1" si="14"/>
        <v>0</v>
      </c>
      <c r="Q26" s="27">
        <f t="shared" ca="1" si="14"/>
        <v>0</v>
      </c>
      <c r="R26" s="27">
        <f t="shared" ca="1" si="14"/>
        <v>0</v>
      </c>
      <c r="S26" s="27">
        <f t="shared" ca="1" si="14"/>
        <v>0</v>
      </c>
      <c r="T26" s="27">
        <f t="shared" ca="1" si="14"/>
        <v>0</v>
      </c>
      <c r="U26" s="27">
        <f t="shared" ca="1" si="14"/>
        <v>0</v>
      </c>
      <c r="V26" s="27">
        <f t="shared" ca="1" si="14"/>
        <v>0</v>
      </c>
      <c r="W26" s="27">
        <f t="shared" ca="1" si="14"/>
        <v>0</v>
      </c>
      <c r="X26" s="27">
        <f t="shared" ca="1" si="14"/>
        <v>0</v>
      </c>
      <c r="Y26" s="27">
        <f t="shared" ca="1" si="14"/>
        <v>0</v>
      </c>
      <c r="Z26" s="27">
        <f ca="1">HLOOKUP(Z$12,direct_oh_summary_table,2,FALSE)</f>
        <v>0</v>
      </c>
      <c r="AA26" s="27">
        <f t="shared" ref="AA26:AD26" ca="1" si="15">HLOOKUP(AA$12,direct_oh_summary_table,2,FALSE)</f>
        <v>0</v>
      </c>
      <c r="AB26" s="27">
        <f ca="1">HLOOKUP(AB$12,direct_oh_summary_table,2,FALSE)</f>
        <v>0</v>
      </c>
      <c r="AC26" s="27">
        <f t="shared" ca="1" si="15"/>
        <v>0</v>
      </c>
      <c r="AD26" s="109">
        <f t="shared" ca="1" si="15"/>
        <v>0</v>
      </c>
      <c r="AE26" s="36">
        <f t="shared" ca="1" si="11"/>
        <v>0</v>
      </c>
      <c r="AG26" s="109">
        <f t="shared" ca="1" si="7"/>
        <v>0</v>
      </c>
      <c r="AH26" s="246"/>
      <c r="AI26" s="36">
        <f t="shared" ca="1" si="8"/>
        <v>0</v>
      </c>
    </row>
    <row r="27" spans="1:35" x14ac:dyDescent="0.35">
      <c r="B27" s="2" t="s">
        <v>300</v>
      </c>
      <c r="C27" s="8" t="s">
        <v>79</v>
      </c>
      <c r="D27" s="8"/>
      <c r="E27" s="8"/>
      <c r="F27" s="117">
        <f t="shared" ref="F27:AD27" ca="1" si="16">HLOOKUP(F$12,admin_oh_summary_table,2,FALSE)</f>
        <v>0</v>
      </c>
      <c r="G27" s="117">
        <f t="shared" ref="G27:Y27" ca="1" si="17">IFERROR(HLOOKUP(G$12,admin_oh_summary_table,2,FALSE),0)</f>
        <v>0</v>
      </c>
      <c r="H27" s="117">
        <f t="shared" ca="1" si="17"/>
        <v>0</v>
      </c>
      <c r="I27" s="117">
        <f t="shared" ca="1" si="17"/>
        <v>0</v>
      </c>
      <c r="J27" s="117">
        <f t="shared" ca="1" si="17"/>
        <v>0</v>
      </c>
      <c r="K27" s="117">
        <f t="shared" ca="1" si="17"/>
        <v>0</v>
      </c>
      <c r="L27" s="117">
        <f t="shared" ca="1" si="17"/>
        <v>0</v>
      </c>
      <c r="M27" s="117">
        <f t="shared" ca="1" si="17"/>
        <v>0</v>
      </c>
      <c r="N27" s="117">
        <f t="shared" ca="1" si="17"/>
        <v>0</v>
      </c>
      <c r="O27" s="117">
        <f t="shared" ca="1" si="17"/>
        <v>0</v>
      </c>
      <c r="P27" s="117">
        <f t="shared" ca="1" si="17"/>
        <v>0</v>
      </c>
      <c r="Q27" s="117">
        <f t="shared" ca="1" si="17"/>
        <v>0</v>
      </c>
      <c r="R27" s="117">
        <f t="shared" ca="1" si="17"/>
        <v>0</v>
      </c>
      <c r="S27" s="117">
        <f t="shared" ca="1" si="17"/>
        <v>0</v>
      </c>
      <c r="T27" s="117">
        <f t="shared" ca="1" si="17"/>
        <v>0</v>
      </c>
      <c r="U27" s="117">
        <f t="shared" ca="1" si="17"/>
        <v>0</v>
      </c>
      <c r="V27" s="117">
        <f t="shared" ca="1" si="17"/>
        <v>0</v>
      </c>
      <c r="W27" s="117">
        <f t="shared" ca="1" si="17"/>
        <v>0</v>
      </c>
      <c r="X27" s="117">
        <f t="shared" ca="1" si="17"/>
        <v>0</v>
      </c>
      <c r="Y27" s="117">
        <f t="shared" ca="1" si="17"/>
        <v>0</v>
      </c>
      <c r="Z27" s="117">
        <f t="shared" ca="1" si="16"/>
        <v>0</v>
      </c>
      <c r="AA27" s="117">
        <f t="shared" ca="1" si="16"/>
        <v>0</v>
      </c>
      <c r="AB27" s="117">
        <f t="shared" ca="1" si="16"/>
        <v>0</v>
      </c>
      <c r="AC27" s="117">
        <f t="shared" ca="1" si="16"/>
        <v>0</v>
      </c>
      <c r="AD27" s="118">
        <f t="shared" ca="1" si="16"/>
        <v>0</v>
      </c>
      <c r="AE27" s="36">
        <f t="shared" ca="1" si="11"/>
        <v>0</v>
      </c>
      <c r="AG27" s="118">
        <f t="shared" ca="1" si="7"/>
        <v>0</v>
      </c>
      <c r="AH27" s="247"/>
      <c r="AI27" s="36">
        <f t="shared" ca="1" si="8"/>
        <v>0</v>
      </c>
    </row>
    <row r="28" spans="1:35" x14ac:dyDescent="0.35">
      <c r="B28" s="2" t="s">
        <v>301</v>
      </c>
      <c r="C28" s="8" t="s">
        <v>79</v>
      </c>
      <c r="D28" s="8"/>
      <c r="E28" s="8"/>
      <c r="F28" s="36">
        <f ca="1">SUM(F22:F27)</f>
        <v>0</v>
      </c>
      <c r="G28" s="36">
        <f t="shared" ref="G28:AE28" ca="1" si="18">SUM(G22:G27)</f>
        <v>0</v>
      </c>
      <c r="H28" s="36">
        <f t="shared" ca="1" si="18"/>
        <v>0</v>
      </c>
      <c r="I28" s="36">
        <f t="shared" ca="1" si="18"/>
        <v>0</v>
      </c>
      <c r="J28" s="36">
        <f t="shared" ca="1" si="18"/>
        <v>0</v>
      </c>
      <c r="K28" s="36">
        <f t="shared" ca="1" si="18"/>
        <v>0</v>
      </c>
      <c r="L28" s="36">
        <f t="shared" ca="1" si="18"/>
        <v>0</v>
      </c>
      <c r="M28" s="36">
        <f t="shared" ca="1" si="18"/>
        <v>0</v>
      </c>
      <c r="N28" s="36">
        <f t="shared" ca="1" si="18"/>
        <v>0</v>
      </c>
      <c r="O28" s="36">
        <f t="shared" ca="1" si="18"/>
        <v>0</v>
      </c>
      <c r="P28" s="36">
        <f t="shared" ca="1" si="18"/>
        <v>0</v>
      </c>
      <c r="Q28" s="36">
        <f t="shared" ca="1" si="18"/>
        <v>0</v>
      </c>
      <c r="R28" s="36">
        <f t="shared" ca="1" si="18"/>
        <v>0</v>
      </c>
      <c r="S28" s="36">
        <f t="shared" ca="1" si="18"/>
        <v>0</v>
      </c>
      <c r="T28" s="36">
        <f t="shared" ca="1" si="18"/>
        <v>0</v>
      </c>
      <c r="U28" s="36">
        <f t="shared" ca="1" si="18"/>
        <v>0</v>
      </c>
      <c r="V28" s="36">
        <f t="shared" ca="1" si="18"/>
        <v>0</v>
      </c>
      <c r="W28" s="36">
        <f t="shared" ca="1" si="18"/>
        <v>0</v>
      </c>
      <c r="X28" s="36">
        <f t="shared" ca="1" si="18"/>
        <v>0</v>
      </c>
      <c r="Y28" s="36">
        <f t="shared" ref="Y28" ca="1" si="19">SUM(Y22:Y27)</f>
        <v>0</v>
      </c>
      <c r="Z28" s="36"/>
      <c r="AA28" s="36"/>
      <c r="AB28" s="36">
        <f t="shared" ref="AB28" ca="1" si="20">SUM(AB22:AB27)</f>
        <v>0</v>
      </c>
      <c r="AC28" s="36">
        <f t="shared" ref="AC28" ca="1" si="21">SUM(AC22:AC27)</f>
        <v>0</v>
      </c>
      <c r="AD28" s="36">
        <f t="shared" ca="1" si="18"/>
        <v>0</v>
      </c>
      <c r="AE28" s="248">
        <f t="shared" ca="1" si="18"/>
        <v>0</v>
      </c>
      <c r="AG28" s="36">
        <f t="shared" ref="AG28:AI28" ca="1" si="22">SUM(AG22:AG27)</f>
        <v>0</v>
      </c>
      <c r="AH28" s="36">
        <f t="shared" ref="AH28" si="23">SUM(AH22:AH27)</f>
        <v>0</v>
      </c>
      <c r="AI28" s="36">
        <f t="shared" ca="1" si="22"/>
        <v>0</v>
      </c>
    </row>
    <row r="29" spans="1:35" x14ac:dyDescent="0.35">
      <c r="B29" s="2" t="s">
        <v>302</v>
      </c>
      <c r="C29" s="8" t="s">
        <v>79</v>
      </c>
      <c r="D29" s="8"/>
      <c r="E29" s="8"/>
      <c r="F29" s="42">
        <f ca="1">IF(F16=0,0,ROUND(+F28/F16,2))</f>
        <v>0</v>
      </c>
      <c r="G29" s="42">
        <f t="shared" ref="G29:AD29" ca="1" si="24">IF(G16=0,0,ROUND(+G28/G16,2))</f>
        <v>0</v>
      </c>
      <c r="H29" s="42">
        <f t="shared" ca="1" si="24"/>
        <v>0</v>
      </c>
      <c r="I29" s="42">
        <f t="shared" ca="1" si="24"/>
        <v>0</v>
      </c>
      <c r="J29" s="42">
        <f t="shared" ca="1" si="24"/>
        <v>0</v>
      </c>
      <c r="K29" s="42">
        <f t="shared" ca="1" si="24"/>
        <v>0</v>
      </c>
      <c r="L29" s="42">
        <f t="shared" ca="1" si="24"/>
        <v>0</v>
      </c>
      <c r="M29" s="42">
        <f t="shared" ca="1" si="24"/>
        <v>0</v>
      </c>
      <c r="N29" s="42">
        <f t="shared" ca="1" si="24"/>
        <v>0</v>
      </c>
      <c r="O29" s="42">
        <f t="shared" ca="1" si="24"/>
        <v>0</v>
      </c>
      <c r="P29" s="42">
        <f t="shared" ca="1" si="24"/>
        <v>0</v>
      </c>
      <c r="Q29" s="42">
        <f t="shared" ca="1" si="24"/>
        <v>0</v>
      </c>
      <c r="R29" s="42">
        <f t="shared" ca="1" si="24"/>
        <v>0</v>
      </c>
      <c r="S29" s="42">
        <f t="shared" ca="1" si="24"/>
        <v>0</v>
      </c>
      <c r="T29" s="42">
        <f t="shared" ca="1" si="24"/>
        <v>0</v>
      </c>
      <c r="U29" s="42">
        <f t="shared" ca="1" si="24"/>
        <v>0</v>
      </c>
      <c r="V29" s="42">
        <f t="shared" ca="1" si="24"/>
        <v>0</v>
      </c>
      <c r="W29" s="42">
        <f t="shared" ca="1" si="24"/>
        <v>0</v>
      </c>
      <c r="X29" s="42">
        <f t="shared" ca="1" si="24"/>
        <v>0</v>
      </c>
      <c r="Y29" s="42">
        <f t="shared" ref="Y29" ca="1" si="25">IF(Y16=0,0,ROUND(+Y28/Y16,2))</f>
        <v>0</v>
      </c>
      <c r="Z29" s="42"/>
      <c r="AA29" s="42"/>
      <c r="AB29" s="42">
        <f t="shared" ref="AB29" ca="1" si="26">IF(AB16=0,0,ROUND(+AB28/AB16,2))</f>
        <v>0</v>
      </c>
      <c r="AC29" s="42">
        <f t="shared" ref="AC29" ca="1" si="27">IF(AC16=0,0,ROUND(+AC28/AC16,2))</f>
        <v>0</v>
      </c>
      <c r="AD29" s="42">
        <f t="shared" ca="1" si="24"/>
        <v>0</v>
      </c>
    </row>
    <row r="30" spans="1:35" x14ac:dyDescent="0.35">
      <c r="C30" s="8"/>
      <c r="D30" s="8"/>
      <c r="E30" s="8"/>
    </row>
    <row r="31" spans="1:35" x14ac:dyDescent="0.35">
      <c r="C31" s="8"/>
      <c r="D31" s="8"/>
      <c r="E31" s="8"/>
    </row>
    <row r="32" spans="1:35" x14ac:dyDescent="0.35">
      <c r="C32" s="8"/>
      <c r="D32" s="8"/>
      <c r="E32" s="8"/>
    </row>
    <row r="33" spans="1:30" ht="18" x14ac:dyDescent="0.35">
      <c r="A33" s="244">
        <f>MAX(A$11:A32)+1</f>
        <v>3</v>
      </c>
      <c r="B33" s="7" t="s">
        <v>303</v>
      </c>
      <c r="C33" s="8"/>
      <c r="D33" s="8"/>
      <c r="E33" s="8"/>
    </row>
    <row r="34" spans="1:30" x14ac:dyDescent="0.35">
      <c r="B34" s="2" t="s">
        <v>278</v>
      </c>
      <c r="C34" s="8" t="s">
        <v>79</v>
      </c>
      <c r="D34" s="8"/>
      <c r="E34" s="8"/>
      <c r="F34" s="249">
        <f ca="1">IF(F$16=0,0,+F22/F$16)</f>
        <v>0</v>
      </c>
      <c r="G34" s="249">
        <f t="shared" ref="G34:AD34" ca="1" si="28">IF(G$16=0,0,+G22/G$16)</f>
        <v>0</v>
      </c>
      <c r="H34" s="249">
        <f t="shared" ca="1" si="28"/>
        <v>0</v>
      </c>
      <c r="I34" s="249">
        <f t="shared" ca="1" si="28"/>
        <v>0</v>
      </c>
      <c r="J34" s="249">
        <f t="shared" ca="1" si="28"/>
        <v>0</v>
      </c>
      <c r="K34" s="249">
        <f t="shared" ca="1" si="28"/>
        <v>0</v>
      </c>
      <c r="L34" s="249">
        <f t="shared" ca="1" si="28"/>
        <v>0</v>
      </c>
      <c r="M34" s="249">
        <f t="shared" ca="1" si="28"/>
        <v>0</v>
      </c>
      <c r="N34" s="249">
        <f t="shared" ca="1" si="28"/>
        <v>0</v>
      </c>
      <c r="O34" s="249">
        <f t="shared" ca="1" si="28"/>
        <v>0</v>
      </c>
      <c r="P34" s="249">
        <f t="shared" ca="1" si="28"/>
        <v>0</v>
      </c>
      <c r="Q34" s="249">
        <f t="shared" ca="1" si="28"/>
        <v>0</v>
      </c>
      <c r="R34" s="249">
        <f t="shared" ca="1" si="28"/>
        <v>0</v>
      </c>
      <c r="S34" s="249">
        <f t="shared" ca="1" si="28"/>
        <v>0</v>
      </c>
      <c r="T34" s="249">
        <f t="shared" ca="1" si="28"/>
        <v>0</v>
      </c>
      <c r="U34" s="249">
        <f t="shared" ca="1" si="28"/>
        <v>0</v>
      </c>
      <c r="V34" s="249">
        <f t="shared" ca="1" si="28"/>
        <v>0</v>
      </c>
      <c r="W34" s="249">
        <f t="shared" ca="1" si="28"/>
        <v>0</v>
      </c>
      <c r="X34" s="249">
        <f t="shared" ca="1" si="28"/>
        <v>0</v>
      </c>
      <c r="Y34" s="249">
        <f t="shared" ca="1" si="28"/>
        <v>0</v>
      </c>
      <c r="Z34" s="249"/>
      <c r="AA34" s="249"/>
      <c r="AB34" s="249">
        <f t="shared" ca="1" si="28"/>
        <v>0</v>
      </c>
      <c r="AC34" s="249">
        <f t="shared" ca="1" si="28"/>
        <v>0</v>
      </c>
      <c r="AD34" s="249">
        <f t="shared" ca="1" si="28"/>
        <v>0</v>
      </c>
    </row>
    <row r="35" spans="1:30" x14ac:dyDescent="0.35">
      <c r="B35" s="2" t="s">
        <v>279</v>
      </c>
      <c r="C35" s="8" t="s">
        <v>79</v>
      </c>
      <c r="D35" s="8"/>
      <c r="E35" s="8"/>
      <c r="F35" s="249">
        <f t="shared" ref="F35:AD35" ca="1" si="29">IF(F$16=0,0,+F23/F$16)</f>
        <v>0</v>
      </c>
      <c r="G35" s="249">
        <f t="shared" ca="1" si="29"/>
        <v>0</v>
      </c>
      <c r="H35" s="249">
        <f t="shared" ca="1" si="29"/>
        <v>0</v>
      </c>
      <c r="I35" s="249">
        <f t="shared" ca="1" si="29"/>
        <v>0</v>
      </c>
      <c r="J35" s="249">
        <f t="shared" ca="1" si="29"/>
        <v>0</v>
      </c>
      <c r="K35" s="249">
        <f t="shared" ca="1" si="29"/>
        <v>0</v>
      </c>
      <c r="L35" s="249">
        <f t="shared" ca="1" si="29"/>
        <v>0</v>
      </c>
      <c r="M35" s="249">
        <f t="shared" ca="1" si="29"/>
        <v>0</v>
      </c>
      <c r="N35" s="249">
        <f t="shared" ca="1" si="29"/>
        <v>0</v>
      </c>
      <c r="O35" s="249">
        <f t="shared" ca="1" si="29"/>
        <v>0</v>
      </c>
      <c r="P35" s="249">
        <f t="shared" ca="1" si="29"/>
        <v>0</v>
      </c>
      <c r="Q35" s="249">
        <f t="shared" ca="1" si="29"/>
        <v>0</v>
      </c>
      <c r="R35" s="249">
        <f t="shared" ca="1" si="29"/>
        <v>0</v>
      </c>
      <c r="S35" s="249">
        <f t="shared" ca="1" si="29"/>
        <v>0</v>
      </c>
      <c r="T35" s="249">
        <f t="shared" ca="1" si="29"/>
        <v>0</v>
      </c>
      <c r="U35" s="249">
        <f t="shared" ca="1" si="29"/>
        <v>0</v>
      </c>
      <c r="V35" s="249">
        <f t="shared" ca="1" si="29"/>
        <v>0</v>
      </c>
      <c r="W35" s="249">
        <f t="shared" ca="1" si="29"/>
        <v>0</v>
      </c>
      <c r="X35" s="249">
        <f t="shared" ca="1" si="29"/>
        <v>0</v>
      </c>
      <c r="Y35" s="249">
        <f t="shared" ca="1" si="29"/>
        <v>0</v>
      </c>
      <c r="Z35" s="249"/>
      <c r="AA35" s="249"/>
      <c r="AB35" s="249">
        <f t="shared" ca="1" si="29"/>
        <v>0</v>
      </c>
      <c r="AC35" s="249">
        <f t="shared" ca="1" si="29"/>
        <v>0</v>
      </c>
      <c r="AD35" s="249">
        <f t="shared" ca="1" si="29"/>
        <v>0</v>
      </c>
    </row>
    <row r="36" spans="1:30" x14ac:dyDescent="0.35">
      <c r="B36" s="2" t="s">
        <v>280</v>
      </c>
      <c r="C36" s="8" t="s">
        <v>79</v>
      </c>
      <c r="D36" s="8"/>
      <c r="E36" s="8"/>
      <c r="F36" s="249">
        <f t="shared" ref="F36:AD36" ca="1" si="30">IF(F$16=0,0,+F24/F$16)</f>
        <v>0</v>
      </c>
      <c r="G36" s="249">
        <f t="shared" ca="1" si="30"/>
        <v>0</v>
      </c>
      <c r="H36" s="249">
        <f t="shared" ca="1" si="30"/>
        <v>0</v>
      </c>
      <c r="I36" s="249">
        <f t="shared" ca="1" si="30"/>
        <v>0</v>
      </c>
      <c r="J36" s="249">
        <f t="shared" ca="1" si="30"/>
        <v>0</v>
      </c>
      <c r="K36" s="249">
        <f t="shared" ca="1" si="30"/>
        <v>0</v>
      </c>
      <c r="L36" s="249">
        <f t="shared" ca="1" si="30"/>
        <v>0</v>
      </c>
      <c r="M36" s="249">
        <f t="shared" ca="1" si="30"/>
        <v>0</v>
      </c>
      <c r="N36" s="249">
        <f t="shared" ca="1" si="30"/>
        <v>0</v>
      </c>
      <c r="O36" s="249">
        <f t="shared" ca="1" si="30"/>
        <v>0</v>
      </c>
      <c r="P36" s="249">
        <f t="shared" ca="1" si="30"/>
        <v>0</v>
      </c>
      <c r="Q36" s="249">
        <f t="shared" ca="1" si="30"/>
        <v>0</v>
      </c>
      <c r="R36" s="249">
        <f t="shared" ca="1" si="30"/>
        <v>0</v>
      </c>
      <c r="S36" s="249">
        <f t="shared" ca="1" si="30"/>
        <v>0</v>
      </c>
      <c r="T36" s="249">
        <f t="shared" ca="1" si="30"/>
        <v>0</v>
      </c>
      <c r="U36" s="249">
        <f t="shared" ca="1" si="30"/>
        <v>0</v>
      </c>
      <c r="V36" s="249">
        <f t="shared" ca="1" si="30"/>
        <v>0</v>
      </c>
      <c r="W36" s="249">
        <f t="shared" ca="1" si="30"/>
        <v>0</v>
      </c>
      <c r="X36" s="249">
        <f t="shared" ca="1" si="30"/>
        <v>0</v>
      </c>
      <c r="Y36" s="249">
        <f t="shared" ca="1" si="30"/>
        <v>0</v>
      </c>
      <c r="Z36" s="249"/>
      <c r="AA36" s="249"/>
      <c r="AB36" s="249">
        <f t="shared" ca="1" si="30"/>
        <v>0</v>
      </c>
      <c r="AC36" s="249">
        <f t="shared" ca="1" si="30"/>
        <v>0</v>
      </c>
      <c r="AD36" s="249">
        <f t="shared" ca="1" si="30"/>
        <v>0</v>
      </c>
    </row>
    <row r="37" spans="1:30" x14ac:dyDescent="0.35">
      <c r="B37" s="2" t="s">
        <v>281</v>
      </c>
      <c r="C37" s="8" t="s">
        <v>79</v>
      </c>
      <c r="D37" s="8"/>
      <c r="E37" s="8"/>
      <c r="F37" s="249">
        <f t="shared" ref="F37:AD37" ca="1" si="31">IF(F$16=0,0,+F25/F$16)</f>
        <v>0</v>
      </c>
      <c r="G37" s="249">
        <f t="shared" ca="1" si="31"/>
        <v>0</v>
      </c>
      <c r="H37" s="249">
        <f t="shared" ca="1" si="31"/>
        <v>0</v>
      </c>
      <c r="I37" s="249">
        <f t="shared" ca="1" si="31"/>
        <v>0</v>
      </c>
      <c r="J37" s="249">
        <f t="shared" ca="1" si="31"/>
        <v>0</v>
      </c>
      <c r="K37" s="249">
        <f t="shared" ca="1" si="31"/>
        <v>0</v>
      </c>
      <c r="L37" s="249">
        <f t="shared" ca="1" si="31"/>
        <v>0</v>
      </c>
      <c r="M37" s="249">
        <f t="shared" ca="1" si="31"/>
        <v>0</v>
      </c>
      <c r="N37" s="249">
        <f t="shared" ca="1" si="31"/>
        <v>0</v>
      </c>
      <c r="O37" s="249">
        <f t="shared" ca="1" si="31"/>
        <v>0</v>
      </c>
      <c r="P37" s="249">
        <f t="shared" ca="1" si="31"/>
        <v>0</v>
      </c>
      <c r="Q37" s="249">
        <f t="shared" ca="1" si="31"/>
        <v>0</v>
      </c>
      <c r="R37" s="249">
        <f t="shared" ca="1" si="31"/>
        <v>0</v>
      </c>
      <c r="S37" s="249">
        <f t="shared" ca="1" si="31"/>
        <v>0</v>
      </c>
      <c r="T37" s="249">
        <f t="shared" ca="1" si="31"/>
        <v>0</v>
      </c>
      <c r="U37" s="249">
        <f t="shared" ca="1" si="31"/>
        <v>0</v>
      </c>
      <c r="V37" s="249">
        <f t="shared" ca="1" si="31"/>
        <v>0</v>
      </c>
      <c r="W37" s="249">
        <f t="shared" ca="1" si="31"/>
        <v>0</v>
      </c>
      <c r="X37" s="249">
        <f t="shared" ca="1" si="31"/>
        <v>0</v>
      </c>
      <c r="Y37" s="249">
        <f t="shared" ca="1" si="31"/>
        <v>0</v>
      </c>
      <c r="Z37" s="249"/>
      <c r="AA37" s="249"/>
      <c r="AB37" s="249">
        <f t="shared" ca="1" si="31"/>
        <v>0</v>
      </c>
      <c r="AC37" s="249">
        <f t="shared" ca="1" si="31"/>
        <v>0</v>
      </c>
      <c r="AD37" s="249">
        <f t="shared" ca="1" si="31"/>
        <v>0</v>
      </c>
    </row>
    <row r="38" spans="1:30" x14ac:dyDescent="0.35">
      <c r="B38" s="2" t="s">
        <v>299</v>
      </c>
      <c r="C38" s="8" t="s">
        <v>79</v>
      </c>
      <c r="D38" s="8"/>
      <c r="E38" s="8"/>
      <c r="F38" s="249">
        <f ca="1">IF(F$16=0,0,+F26/F$16)</f>
        <v>0</v>
      </c>
      <c r="G38" s="249">
        <f t="shared" ref="G38:AD38" ca="1" si="32">IF(G$16=0,0,+G26/G$16)</f>
        <v>0</v>
      </c>
      <c r="H38" s="249">
        <f t="shared" ca="1" si="32"/>
        <v>0</v>
      </c>
      <c r="I38" s="249">
        <f t="shared" ca="1" si="32"/>
        <v>0</v>
      </c>
      <c r="J38" s="249">
        <f t="shared" ca="1" si="32"/>
        <v>0</v>
      </c>
      <c r="K38" s="249">
        <f t="shared" ca="1" si="32"/>
        <v>0</v>
      </c>
      <c r="L38" s="249">
        <f t="shared" ca="1" si="32"/>
        <v>0</v>
      </c>
      <c r="M38" s="249">
        <f t="shared" ca="1" si="32"/>
        <v>0</v>
      </c>
      <c r="N38" s="249">
        <f t="shared" ca="1" si="32"/>
        <v>0</v>
      </c>
      <c r="O38" s="249">
        <f t="shared" ca="1" si="32"/>
        <v>0</v>
      </c>
      <c r="P38" s="249">
        <f t="shared" ca="1" si="32"/>
        <v>0</v>
      </c>
      <c r="Q38" s="249">
        <f t="shared" ca="1" si="32"/>
        <v>0</v>
      </c>
      <c r="R38" s="249">
        <f t="shared" ca="1" si="32"/>
        <v>0</v>
      </c>
      <c r="S38" s="249">
        <f t="shared" ca="1" si="32"/>
        <v>0</v>
      </c>
      <c r="T38" s="249">
        <f t="shared" ca="1" si="32"/>
        <v>0</v>
      </c>
      <c r="U38" s="249">
        <f t="shared" ca="1" si="32"/>
        <v>0</v>
      </c>
      <c r="V38" s="249">
        <f t="shared" ca="1" si="32"/>
        <v>0</v>
      </c>
      <c r="W38" s="249">
        <f t="shared" ca="1" si="32"/>
        <v>0</v>
      </c>
      <c r="X38" s="249">
        <f t="shared" ca="1" si="32"/>
        <v>0</v>
      </c>
      <c r="Y38" s="249">
        <f t="shared" ca="1" si="32"/>
        <v>0</v>
      </c>
      <c r="Z38" s="249"/>
      <c r="AA38" s="249"/>
      <c r="AB38" s="249">
        <f t="shared" ca="1" si="32"/>
        <v>0</v>
      </c>
      <c r="AC38" s="249">
        <f t="shared" ca="1" si="32"/>
        <v>0</v>
      </c>
      <c r="AD38" s="249">
        <f t="shared" ca="1" si="32"/>
        <v>0</v>
      </c>
    </row>
    <row r="39" spans="1:30" x14ac:dyDescent="0.35">
      <c r="B39" s="2" t="s">
        <v>300</v>
      </c>
      <c r="C39" s="8" t="s">
        <v>79</v>
      </c>
      <c r="D39" s="8"/>
      <c r="E39" s="8"/>
      <c r="F39" s="250">
        <f t="shared" ref="F39:AD39" ca="1" si="33">IF(F$16=0,0,+F27/F$16)</f>
        <v>0</v>
      </c>
      <c r="G39" s="250">
        <f t="shared" ca="1" si="33"/>
        <v>0</v>
      </c>
      <c r="H39" s="250">
        <f t="shared" ca="1" si="33"/>
        <v>0</v>
      </c>
      <c r="I39" s="250">
        <f t="shared" ca="1" si="33"/>
        <v>0</v>
      </c>
      <c r="J39" s="250">
        <f t="shared" ca="1" si="33"/>
        <v>0</v>
      </c>
      <c r="K39" s="250">
        <f t="shared" ca="1" si="33"/>
        <v>0</v>
      </c>
      <c r="L39" s="250">
        <f t="shared" ca="1" si="33"/>
        <v>0</v>
      </c>
      <c r="M39" s="250">
        <f t="shared" ca="1" si="33"/>
        <v>0</v>
      </c>
      <c r="N39" s="250">
        <f t="shared" ca="1" si="33"/>
        <v>0</v>
      </c>
      <c r="O39" s="250">
        <f t="shared" ca="1" si="33"/>
        <v>0</v>
      </c>
      <c r="P39" s="250">
        <f t="shared" ca="1" si="33"/>
        <v>0</v>
      </c>
      <c r="Q39" s="250">
        <f t="shared" ca="1" si="33"/>
        <v>0</v>
      </c>
      <c r="R39" s="250">
        <f t="shared" ca="1" si="33"/>
        <v>0</v>
      </c>
      <c r="S39" s="250">
        <f t="shared" ca="1" si="33"/>
        <v>0</v>
      </c>
      <c r="T39" s="250">
        <f t="shared" ca="1" si="33"/>
        <v>0</v>
      </c>
      <c r="U39" s="250">
        <f t="shared" ca="1" si="33"/>
        <v>0</v>
      </c>
      <c r="V39" s="250">
        <f t="shared" ca="1" si="33"/>
        <v>0</v>
      </c>
      <c r="W39" s="250">
        <f t="shared" ca="1" si="33"/>
        <v>0</v>
      </c>
      <c r="X39" s="250">
        <f t="shared" ca="1" si="33"/>
        <v>0</v>
      </c>
      <c r="Y39" s="250">
        <f t="shared" ca="1" si="33"/>
        <v>0</v>
      </c>
      <c r="Z39" s="250"/>
      <c r="AA39" s="250"/>
      <c r="AB39" s="250">
        <f t="shared" ca="1" si="33"/>
        <v>0</v>
      </c>
      <c r="AC39" s="250">
        <f t="shared" ca="1" si="33"/>
        <v>0</v>
      </c>
      <c r="AD39" s="250">
        <f t="shared" ca="1" si="33"/>
        <v>0</v>
      </c>
    </row>
    <row r="40" spans="1:30" x14ac:dyDescent="0.35">
      <c r="B40" s="2" t="s">
        <v>302</v>
      </c>
      <c r="C40" s="8" t="s">
        <v>79</v>
      </c>
      <c r="D40" s="8"/>
      <c r="E40" s="8"/>
      <c r="F40" s="42">
        <f ca="1">SUM(F34:F39)</f>
        <v>0</v>
      </c>
      <c r="G40" s="42">
        <f t="shared" ref="G40:AD40" ca="1" si="34">SUM(G34:G39)</f>
        <v>0</v>
      </c>
      <c r="H40" s="42">
        <f t="shared" ca="1" si="34"/>
        <v>0</v>
      </c>
      <c r="I40" s="42">
        <f t="shared" ca="1" si="34"/>
        <v>0</v>
      </c>
      <c r="J40" s="42">
        <f t="shared" ca="1" si="34"/>
        <v>0</v>
      </c>
      <c r="K40" s="42">
        <f t="shared" ca="1" si="34"/>
        <v>0</v>
      </c>
      <c r="L40" s="42">
        <f t="shared" ca="1" si="34"/>
        <v>0</v>
      </c>
      <c r="M40" s="42">
        <f t="shared" ca="1" si="34"/>
        <v>0</v>
      </c>
      <c r="N40" s="42">
        <f t="shared" ca="1" si="34"/>
        <v>0</v>
      </c>
      <c r="O40" s="42">
        <f t="shared" ca="1" si="34"/>
        <v>0</v>
      </c>
      <c r="P40" s="42">
        <f t="shared" ca="1" si="34"/>
        <v>0</v>
      </c>
      <c r="Q40" s="42">
        <f t="shared" ca="1" si="34"/>
        <v>0</v>
      </c>
      <c r="R40" s="42">
        <f t="shared" ca="1" si="34"/>
        <v>0</v>
      </c>
      <c r="S40" s="42">
        <f t="shared" ca="1" si="34"/>
        <v>0</v>
      </c>
      <c r="T40" s="42">
        <f t="shared" ca="1" si="34"/>
        <v>0</v>
      </c>
      <c r="U40" s="42">
        <f t="shared" ca="1" si="34"/>
        <v>0</v>
      </c>
      <c r="V40" s="42">
        <f t="shared" ca="1" si="34"/>
        <v>0</v>
      </c>
      <c r="W40" s="42">
        <f t="shared" ca="1" si="34"/>
        <v>0</v>
      </c>
      <c r="X40" s="42">
        <f t="shared" ca="1" si="34"/>
        <v>0</v>
      </c>
      <c r="Y40" s="42">
        <f t="shared" ca="1" si="34"/>
        <v>0</v>
      </c>
      <c r="Z40" s="42"/>
      <c r="AA40" s="42"/>
      <c r="AB40" s="42">
        <f t="shared" ca="1" si="34"/>
        <v>0</v>
      </c>
      <c r="AC40" s="42">
        <f t="shared" ref="AC40" ca="1" si="35">SUM(AC34:AC39)</f>
        <v>0</v>
      </c>
      <c r="AD40" s="42">
        <f t="shared" ca="1" si="34"/>
        <v>0</v>
      </c>
    </row>
    <row r="41" spans="1:30" x14ac:dyDescent="0.35">
      <c r="C41" s="8"/>
      <c r="D41" s="8"/>
      <c r="E41" s="8"/>
    </row>
    <row r="42" spans="1:30" x14ac:dyDescent="0.35">
      <c r="C42" s="8"/>
      <c r="D42" s="8"/>
      <c r="E42" s="8"/>
    </row>
    <row r="43" spans="1:30" x14ac:dyDescent="0.35">
      <c r="C43" s="8"/>
      <c r="D43" s="8"/>
      <c r="E43" s="8"/>
    </row>
    <row r="44" spans="1:30" ht="18" x14ac:dyDescent="0.35">
      <c r="A44" s="244">
        <f>MAX(A$11:A43)+1</f>
        <v>4</v>
      </c>
      <c r="B44" s="7" t="s">
        <v>304</v>
      </c>
      <c r="C44" s="8"/>
      <c r="D44" s="8"/>
      <c r="E44" s="8"/>
    </row>
    <row r="45" spans="1:30" x14ac:dyDescent="0.35">
      <c r="B45" s="2" t="s">
        <v>305</v>
      </c>
      <c r="C45" s="8" t="s">
        <v>306</v>
      </c>
      <c r="D45" s="8"/>
      <c r="E45" s="8"/>
      <c r="F45" s="72"/>
      <c r="G45" s="72"/>
      <c r="H45" s="72"/>
      <c r="I45" s="72"/>
      <c r="J45" s="72"/>
      <c r="K45" s="72"/>
      <c r="L45" s="72"/>
      <c r="M45" s="72"/>
      <c r="N45" s="72"/>
      <c r="O45" s="72"/>
      <c r="P45" s="72"/>
      <c r="Q45" s="72"/>
      <c r="R45" s="72"/>
      <c r="S45" s="72"/>
      <c r="T45" s="72"/>
      <c r="U45" s="72"/>
      <c r="V45" s="72"/>
      <c r="W45" s="72"/>
      <c r="X45" s="72"/>
      <c r="Y45" s="72"/>
      <c r="Z45" s="251"/>
      <c r="AA45" s="251"/>
      <c r="AB45" s="251"/>
      <c r="AC45" s="252"/>
      <c r="AD45" s="252"/>
    </row>
    <row r="46" spans="1:30" x14ac:dyDescent="0.35">
      <c r="B46" s="2" t="s">
        <v>307</v>
      </c>
      <c r="C46" s="8" t="s">
        <v>306</v>
      </c>
      <c r="D46" s="8"/>
      <c r="E46" s="8"/>
      <c r="F46" s="72"/>
      <c r="G46" s="72"/>
      <c r="H46" s="72"/>
      <c r="I46" s="72"/>
      <c r="J46" s="72"/>
      <c r="K46" s="72"/>
      <c r="L46" s="72"/>
      <c r="M46" s="72"/>
      <c r="N46" s="72"/>
      <c r="O46" s="72"/>
      <c r="P46" s="72"/>
      <c r="Q46" s="72"/>
      <c r="R46" s="72"/>
      <c r="S46" s="72"/>
      <c r="T46" s="72"/>
      <c r="U46" s="72"/>
      <c r="V46" s="72"/>
      <c r="W46" s="72"/>
      <c r="X46" s="72"/>
      <c r="Y46" s="72"/>
      <c r="Z46" s="251"/>
      <c r="AA46" s="251"/>
      <c r="AB46" s="251"/>
      <c r="AC46" s="252"/>
      <c r="AD46" s="252"/>
    </row>
    <row r="47" spans="1:30" x14ac:dyDescent="0.35">
      <c r="B47" s="2" t="s">
        <v>308</v>
      </c>
      <c r="C47" s="8" t="s">
        <v>306</v>
      </c>
      <c r="D47" s="8"/>
      <c r="E47" s="8"/>
      <c r="F47" s="28">
        <f>SUM(F45:F46)</f>
        <v>0</v>
      </c>
      <c r="G47" s="28">
        <f t="shared" ref="G47:X47" si="36">SUM(G45:G46)</f>
        <v>0</v>
      </c>
      <c r="H47" s="28">
        <f t="shared" si="36"/>
        <v>0</v>
      </c>
      <c r="I47" s="28">
        <f t="shared" si="36"/>
        <v>0</v>
      </c>
      <c r="J47" s="28">
        <f t="shared" si="36"/>
        <v>0</v>
      </c>
      <c r="K47" s="28">
        <f t="shared" si="36"/>
        <v>0</v>
      </c>
      <c r="L47" s="28">
        <f t="shared" si="36"/>
        <v>0</v>
      </c>
      <c r="M47" s="28">
        <f t="shared" si="36"/>
        <v>0</v>
      </c>
      <c r="N47" s="28">
        <f t="shared" si="36"/>
        <v>0</v>
      </c>
      <c r="O47" s="28">
        <f t="shared" si="36"/>
        <v>0</v>
      </c>
      <c r="P47" s="28">
        <f t="shared" si="36"/>
        <v>0</v>
      </c>
      <c r="Q47" s="28">
        <f t="shared" si="36"/>
        <v>0</v>
      </c>
      <c r="R47" s="28">
        <f t="shared" si="36"/>
        <v>0</v>
      </c>
      <c r="S47" s="28">
        <f t="shared" si="36"/>
        <v>0</v>
      </c>
      <c r="T47" s="28">
        <f t="shared" si="36"/>
        <v>0</v>
      </c>
      <c r="U47" s="28">
        <f t="shared" si="36"/>
        <v>0</v>
      </c>
      <c r="V47" s="28">
        <f t="shared" si="36"/>
        <v>0</v>
      </c>
      <c r="W47" s="28">
        <f t="shared" si="36"/>
        <v>0</v>
      </c>
      <c r="X47" s="28">
        <f t="shared" si="36"/>
        <v>0</v>
      </c>
      <c r="Y47" s="28">
        <f t="shared" ref="Y47" si="37">SUM(Y45:Y46)</f>
        <v>0</v>
      </c>
      <c r="Z47" s="253"/>
      <c r="AA47" s="253"/>
      <c r="AB47" s="253"/>
      <c r="AC47" s="254"/>
      <c r="AD47" s="254"/>
    </row>
    <row r="48" spans="1:30" x14ac:dyDescent="0.35">
      <c r="C48" s="8"/>
      <c r="D48" s="8"/>
      <c r="E48" s="8"/>
    </row>
    <row r="49" spans="1:30" x14ac:dyDescent="0.35">
      <c r="C49" s="8"/>
      <c r="D49" s="8"/>
      <c r="E49" s="8"/>
    </row>
    <row r="50" spans="1:30" x14ac:dyDescent="0.35">
      <c r="C50" s="8"/>
      <c r="D50" s="8"/>
      <c r="E50" s="8"/>
    </row>
    <row r="51" spans="1:30" ht="18" x14ac:dyDescent="0.35">
      <c r="A51" s="244">
        <f>MAX(A$11:A50)+1</f>
        <v>5</v>
      </c>
      <c r="B51" s="7" t="s">
        <v>309</v>
      </c>
      <c r="C51" s="8"/>
      <c r="D51" s="8"/>
      <c r="E51" s="8"/>
    </row>
    <row r="52" spans="1:30" x14ac:dyDescent="0.35">
      <c r="B52" s="2" t="s">
        <v>310</v>
      </c>
      <c r="C52" s="8" t="str">
        <f>+C29</f>
        <v>$</v>
      </c>
      <c r="D52" s="8"/>
      <c r="E52" s="8"/>
      <c r="F52" s="250">
        <f ca="1">+F29</f>
        <v>0</v>
      </c>
      <c r="G52" s="250">
        <f t="shared" ref="G52:X52" ca="1" si="38">+G29</f>
        <v>0</v>
      </c>
      <c r="H52" s="250">
        <f t="shared" ca="1" si="38"/>
        <v>0</v>
      </c>
      <c r="I52" s="250">
        <f t="shared" ca="1" si="38"/>
        <v>0</v>
      </c>
      <c r="J52" s="250">
        <f t="shared" ca="1" si="38"/>
        <v>0</v>
      </c>
      <c r="K52" s="250">
        <f t="shared" ca="1" si="38"/>
        <v>0</v>
      </c>
      <c r="L52" s="250">
        <f t="shared" ca="1" si="38"/>
        <v>0</v>
      </c>
      <c r="M52" s="250">
        <f t="shared" ca="1" si="38"/>
        <v>0</v>
      </c>
      <c r="N52" s="250">
        <f t="shared" ca="1" si="38"/>
        <v>0</v>
      </c>
      <c r="O52" s="250">
        <f t="shared" ca="1" si="38"/>
        <v>0</v>
      </c>
      <c r="P52" s="250">
        <f t="shared" ca="1" si="38"/>
        <v>0</v>
      </c>
      <c r="Q52" s="250">
        <f t="shared" ca="1" si="38"/>
        <v>0</v>
      </c>
      <c r="R52" s="250">
        <f t="shared" ca="1" si="38"/>
        <v>0</v>
      </c>
      <c r="S52" s="250">
        <f t="shared" ca="1" si="38"/>
        <v>0</v>
      </c>
      <c r="T52" s="250">
        <f t="shared" ca="1" si="38"/>
        <v>0</v>
      </c>
      <c r="U52" s="250">
        <f t="shared" ca="1" si="38"/>
        <v>0</v>
      </c>
      <c r="V52" s="250">
        <f t="shared" ca="1" si="38"/>
        <v>0</v>
      </c>
      <c r="W52" s="250">
        <f t="shared" ca="1" si="38"/>
        <v>0</v>
      </c>
      <c r="X52" s="250">
        <f t="shared" ca="1" si="38"/>
        <v>0</v>
      </c>
      <c r="Y52" s="250">
        <f t="shared" ref="Y52" ca="1" si="39">+Y29</f>
        <v>0</v>
      </c>
      <c r="Z52" s="255"/>
      <c r="AA52" s="255"/>
      <c r="AB52" s="255"/>
      <c r="AC52" s="250">
        <f t="shared" ref="AC52:AD52" ca="1" si="40">+AC29</f>
        <v>0</v>
      </c>
      <c r="AD52" s="250">
        <f t="shared" ca="1" si="40"/>
        <v>0</v>
      </c>
    </row>
    <row r="53" spans="1:30" x14ac:dyDescent="0.35">
      <c r="B53" s="2" t="s">
        <v>311</v>
      </c>
      <c r="C53" s="8" t="s">
        <v>79</v>
      </c>
      <c r="D53" s="8"/>
      <c r="E53" s="8"/>
      <c r="F53" s="250">
        <f ca="1">ROUND(+F29*F47,2)</f>
        <v>0</v>
      </c>
      <c r="G53" s="250">
        <f t="shared" ref="G53:X53" ca="1" si="41">ROUND(+G29*G47,2)</f>
        <v>0</v>
      </c>
      <c r="H53" s="250">
        <f t="shared" ca="1" si="41"/>
        <v>0</v>
      </c>
      <c r="I53" s="250">
        <f t="shared" ca="1" si="41"/>
        <v>0</v>
      </c>
      <c r="J53" s="250">
        <f t="shared" ca="1" si="41"/>
        <v>0</v>
      </c>
      <c r="K53" s="250">
        <f t="shared" ca="1" si="41"/>
        <v>0</v>
      </c>
      <c r="L53" s="250">
        <f t="shared" ca="1" si="41"/>
        <v>0</v>
      </c>
      <c r="M53" s="250">
        <f t="shared" ca="1" si="41"/>
        <v>0</v>
      </c>
      <c r="N53" s="250">
        <f t="shared" ca="1" si="41"/>
        <v>0</v>
      </c>
      <c r="O53" s="250">
        <f t="shared" ca="1" si="41"/>
        <v>0</v>
      </c>
      <c r="P53" s="250">
        <f t="shared" ca="1" si="41"/>
        <v>0</v>
      </c>
      <c r="Q53" s="250">
        <f t="shared" ca="1" si="41"/>
        <v>0</v>
      </c>
      <c r="R53" s="250">
        <f t="shared" ca="1" si="41"/>
        <v>0</v>
      </c>
      <c r="S53" s="250">
        <f t="shared" ca="1" si="41"/>
        <v>0</v>
      </c>
      <c r="T53" s="250">
        <f t="shared" ca="1" si="41"/>
        <v>0</v>
      </c>
      <c r="U53" s="250">
        <f t="shared" ca="1" si="41"/>
        <v>0</v>
      </c>
      <c r="V53" s="250">
        <f t="shared" ca="1" si="41"/>
        <v>0</v>
      </c>
      <c r="W53" s="250">
        <f t="shared" ca="1" si="41"/>
        <v>0</v>
      </c>
      <c r="X53" s="250">
        <f t="shared" ca="1" si="41"/>
        <v>0</v>
      </c>
      <c r="Y53" s="250">
        <f t="shared" ref="Y53" ca="1" si="42">ROUND(+Y29*Y47,2)</f>
        <v>0</v>
      </c>
      <c r="Z53" s="255"/>
      <c r="AA53" s="255"/>
      <c r="AB53" s="255"/>
      <c r="AC53" s="255"/>
      <c r="AD53" s="255"/>
    </row>
    <row r="54" spans="1:30" x14ac:dyDescent="0.35">
      <c r="B54" s="2" t="s">
        <v>312</v>
      </c>
      <c r="C54" s="8" t="s">
        <v>79</v>
      </c>
      <c r="D54" s="8"/>
      <c r="E54" s="8"/>
      <c r="F54" s="42">
        <f ca="1">SUM(F52:F53)</f>
        <v>0</v>
      </c>
      <c r="G54" s="42">
        <f t="shared" ref="G54:X54" ca="1" si="43">SUM(G52:G53)</f>
        <v>0</v>
      </c>
      <c r="H54" s="42">
        <f t="shared" ca="1" si="43"/>
        <v>0</v>
      </c>
      <c r="I54" s="42">
        <f t="shared" ca="1" si="43"/>
        <v>0</v>
      </c>
      <c r="J54" s="42">
        <f t="shared" ca="1" si="43"/>
        <v>0</v>
      </c>
      <c r="K54" s="42">
        <f t="shared" ca="1" si="43"/>
        <v>0</v>
      </c>
      <c r="L54" s="42">
        <f t="shared" ca="1" si="43"/>
        <v>0</v>
      </c>
      <c r="M54" s="42">
        <f t="shared" ca="1" si="43"/>
        <v>0</v>
      </c>
      <c r="N54" s="42">
        <f t="shared" ca="1" si="43"/>
        <v>0</v>
      </c>
      <c r="O54" s="42">
        <f t="shared" ca="1" si="43"/>
        <v>0</v>
      </c>
      <c r="P54" s="42">
        <f t="shared" ca="1" si="43"/>
        <v>0</v>
      </c>
      <c r="Q54" s="42">
        <f t="shared" ca="1" si="43"/>
        <v>0</v>
      </c>
      <c r="R54" s="42">
        <f t="shared" ca="1" si="43"/>
        <v>0</v>
      </c>
      <c r="S54" s="42">
        <f t="shared" ca="1" si="43"/>
        <v>0</v>
      </c>
      <c r="T54" s="42">
        <f t="shared" ca="1" si="43"/>
        <v>0</v>
      </c>
      <c r="U54" s="42">
        <f t="shared" ca="1" si="43"/>
        <v>0</v>
      </c>
      <c r="V54" s="42">
        <f t="shared" ca="1" si="43"/>
        <v>0</v>
      </c>
      <c r="W54" s="42">
        <f t="shared" ca="1" si="43"/>
        <v>0</v>
      </c>
      <c r="X54" s="42">
        <f t="shared" ca="1" si="43"/>
        <v>0</v>
      </c>
      <c r="Y54" s="42">
        <f t="shared" ref="Y54" ca="1" si="44">SUM(Y52:Y53)</f>
        <v>0</v>
      </c>
      <c r="Z54" s="256">
        <v>1</v>
      </c>
      <c r="AA54" s="256">
        <v>1</v>
      </c>
      <c r="AB54" s="256">
        <v>1</v>
      </c>
      <c r="AC54" s="257"/>
      <c r="AD54" s="257"/>
    </row>
    <row r="55" spans="1:30" x14ac:dyDescent="0.35">
      <c r="C55" s="8"/>
      <c r="D55" s="8"/>
      <c r="E55" s="8"/>
    </row>
    <row r="56" spans="1:30" x14ac:dyDescent="0.35">
      <c r="B56" s="2" t="s">
        <v>313</v>
      </c>
      <c r="C56" s="8"/>
      <c r="D56" s="8"/>
      <c r="E56" s="8"/>
      <c r="F56" s="116">
        <f t="shared" ref="F56:Y56" ca="1" si="45">+F12</f>
        <v>0</v>
      </c>
      <c r="G56" s="116" t="str">
        <f t="shared" ca="1" si="45"/>
        <v>NOT IN USE</v>
      </c>
      <c r="H56" s="116" t="str">
        <f t="shared" ca="1" si="45"/>
        <v>NOT IN USE</v>
      </c>
      <c r="I56" s="116" t="str">
        <f t="shared" ca="1" si="45"/>
        <v>NOT IN USE</v>
      </c>
      <c r="J56" s="116" t="str">
        <f t="shared" ca="1" si="45"/>
        <v>NOT IN USE</v>
      </c>
      <c r="K56" s="116" t="str">
        <f t="shared" ca="1" si="45"/>
        <v>NOT IN USE</v>
      </c>
      <c r="L56" s="116" t="str">
        <f t="shared" ca="1" si="45"/>
        <v>NOT IN USE</v>
      </c>
      <c r="M56" s="116" t="str">
        <f t="shared" ca="1" si="45"/>
        <v>NOT IN USE</v>
      </c>
      <c r="N56" s="116" t="str">
        <f t="shared" ca="1" si="45"/>
        <v>NOT IN USE</v>
      </c>
      <c r="O56" s="116" t="str">
        <f t="shared" ca="1" si="45"/>
        <v>NOT IN USE</v>
      </c>
      <c r="P56" s="116" t="str">
        <f t="shared" ca="1" si="45"/>
        <v>NOT IN USE</v>
      </c>
      <c r="Q56" s="116" t="str">
        <f t="shared" ca="1" si="45"/>
        <v>NOT IN USE</v>
      </c>
      <c r="R56" s="116" t="str">
        <f t="shared" ca="1" si="45"/>
        <v>NOT IN USE</v>
      </c>
      <c r="S56" s="116" t="str">
        <f t="shared" ca="1" si="45"/>
        <v>NOT IN USE</v>
      </c>
      <c r="T56" s="116" t="str">
        <f t="shared" ca="1" si="45"/>
        <v>NOT IN USE</v>
      </c>
      <c r="U56" s="116" t="str">
        <f t="shared" ca="1" si="45"/>
        <v>NOT IN USE</v>
      </c>
      <c r="V56" s="116" t="str">
        <f t="shared" ca="1" si="45"/>
        <v>NOT IN USE</v>
      </c>
      <c r="W56" s="116" t="str">
        <f t="shared" ca="1" si="45"/>
        <v>NOT IN USE</v>
      </c>
      <c r="X56" s="116" t="str">
        <f t="shared" ca="1" si="45"/>
        <v>NOT IN USE</v>
      </c>
      <c r="Y56" s="116" t="str">
        <f t="shared" ca="1" si="45"/>
        <v>NOT IN USE</v>
      </c>
    </row>
    <row r="57" spans="1:30" x14ac:dyDescent="0.35">
      <c r="B57" s="2" t="s">
        <v>309</v>
      </c>
      <c r="C57" s="8" t="s">
        <v>79</v>
      </c>
      <c r="D57" s="8"/>
      <c r="E57" s="8"/>
      <c r="F57" s="258">
        <f ca="1">+F54</f>
        <v>0</v>
      </c>
      <c r="G57" s="258">
        <f t="shared" ref="G57:Y57" ca="1" si="46">+G54</f>
        <v>0</v>
      </c>
      <c r="H57" s="258">
        <f t="shared" ca="1" si="46"/>
        <v>0</v>
      </c>
      <c r="I57" s="258">
        <f t="shared" ca="1" si="46"/>
        <v>0</v>
      </c>
      <c r="J57" s="258">
        <f t="shared" ca="1" si="46"/>
        <v>0</v>
      </c>
      <c r="K57" s="258">
        <f t="shared" ca="1" si="46"/>
        <v>0</v>
      </c>
      <c r="L57" s="258">
        <f t="shared" ca="1" si="46"/>
        <v>0</v>
      </c>
      <c r="M57" s="258">
        <f t="shared" ca="1" si="46"/>
        <v>0</v>
      </c>
      <c r="N57" s="258">
        <f t="shared" ca="1" si="46"/>
        <v>0</v>
      </c>
      <c r="O57" s="258">
        <f t="shared" ca="1" si="46"/>
        <v>0</v>
      </c>
      <c r="P57" s="258">
        <f t="shared" ca="1" si="46"/>
        <v>0</v>
      </c>
      <c r="Q57" s="258">
        <f t="shared" ca="1" si="46"/>
        <v>0</v>
      </c>
      <c r="R57" s="258">
        <f t="shared" ca="1" si="46"/>
        <v>0</v>
      </c>
      <c r="S57" s="258">
        <f t="shared" ca="1" si="46"/>
        <v>0</v>
      </c>
      <c r="T57" s="258">
        <f t="shared" ca="1" si="46"/>
        <v>0</v>
      </c>
      <c r="U57" s="258">
        <f t="shared" ca="1" si="46"/>
        <v>0</v>
      </c>
      <c r="V57" s="258">
        <f t="shared" ca="1" si="46"/>
        <v>0</v>
      </c>
      <c r="W57" s="258">
        <f t="shared" ca="1" si="46"/>
        <v>0</v>
      </c>
      <c r="X57" s="258">
        <f t="shared" ca="1" si="46"/>
        <v>0</v>
      </c>
      <c r="Y57" s="258">
        <f t="shared" ca="1" si="46"/>
        <v>0</v>
      </c>
    </row>
    <row r="58" spans="1:30" x14ac:dyDescent="0.35">
      <c r="B58" s="2" t="s">
        <v>292</v>
      </c>
      <c r="C58" s="8" t="str">
        <f>+C35</f>
        <v>$</v>
      </c>
      <c r="D58" s="8"/>
      <c r="E58" s="8"/>
      <c r="F58" s="66"/>
      <c r="G58" s="66"/>
      <c r="H58" s="66"/>
      <c r="I58" s="66"/>
      <c r="J58" s="66"/>
      <c r="K58" s="66"/>
      <c r="L58" s="66"/>
      <c r="M58" s="66"/>
      <c r="N58" s="66"/>
      <c r="O58" s="66"/>
      <c r="P58" s="66"/>
      <c r="Q58" s="66"/>
      <c r="R58" s="66"/>
      <c r="S58" s="66"/>
      <c r="T58" s="66"/>
      <c r="U58" s="66"/>
      <c r="V58" s="66"/>
      <c r="W58" s="66"/>
      <c r="X58" s="66"/>
      <c r="Y58" s="66"/>
    </row>
    <row r="59" spans="1:30" x14ac:dyDescent="0.35">
      <c r="B59" s="2" t="s">
        <v>314</v>
      </c>
      <c r="C59" s="8" t="s">
        <v>79</v>
      </c>
      <c r="D59" s="8"/>
      <c r="E59" s="8"/>
      <c r="F59" s="259">
        <f ca="1">+F57-F58</f>
        <v>0</v>
      </c>
      <c r="G59" s="259">
        <f t="shared" ref="G59:Y59" ca="1" si="47">+G57-G58</f>
        <v>0</v>
      </c>
      <c r="H59" s="259">
        <f t="shared" ca="1" si="47"/>
        <v>0</v>
      </c>
      <c r="I59" s="259">
        <f t="shared" ca="1" si="47"/>
        <v>0</v>
      </c>
      <c r="J59" s="259">
        <f t="shared" ca="1" si="47"/>
        <v>0</v>
      </c>
      <c r="K59" s="259">
        <f t="shared" ca="1" si="47"/>
        <v>0</v>
      </c>
      <c r="L59" s="259">
        <f t="shared" ca="1" si="47"/>
        <v>0</v>
      </c>
      <c r="M59" s="259">
        <f t="shared" ca="1" si="47"/>
        <v>0</v>
      </c>
      <c r="N59" s="259">
        <f t="shared" ca="1" si="47"/>
        <v>0</v>
      </c>
      <c r="O59" s="259">
        <f t="shared" ca="1" si="47"/>
        <v>0</v>
      </c>
      <c r="P59" s="259">
        <f t="shared" ca="1" si="47"/>
        <v>0</v>
      </c>
      <c r="Q59" s="259">
        <f t="shared" ca="1" si="47"/>
        <v>0</v>
      </c>
      <c r="R59" s="259">
        <f t="shared" ca="1" si="47"/>
        <v>0</v>
      </c>
      <c r="S59" s="259">
        <f t="shared" ca="1" si="47"/>
        <v>0</v>
      </c>
      <c r="T59" s="259">
        <f t="shared" ca="1" si="47"/>
        <v>0</v>
      </c>
      <c r="U59" s="259">
        <f t="shared" ca="1" si="47"/>
        <v>0</v>
      </c>
      <c r="V59" s="259">
        <f t="shared" ca="1" si="47"/>
        <v>0</v>
      </c>
      <c r="W59" s="259">
        <f t="shared" ca="1" si="47"/>
        <v>0</v>
      </c>
      <c r="X59" s="259">
        <f t="shared" ca="1" si="47"/>
        <v>0</v>
      </c>
      <c r="Y59" s="259">
        <f t="shared" ca="1" si="47"/>
        <v>0</v>
      </c>
    </row>
    <row r="60" spans="1:30" x14ac:dyDescent="0.35">
      <c r="B60" s="2" t="s">
        <v>314</v>
      </c>
      <c r="C60" s="8" t="s">
        <v>306</v>
      </c>
      <c r="D60" s="8"/>
      <c r="E60" s="8"/>
      <c r="F60" s="260">
        <f>IF(F58=0,0,+F59/F58)</f>
        <v>0</v>
      </c>
      <c r="G60" s="260">
        <f t="shared" ref="G60:Y60" si="48">IF(G58=0,0,+G59/G58)</f>
        <v>0</v>
      </c>
      <c r="H60" s="260">
        <f t="shared" si="48"/>
        <v>0</v>
      </c>
      <c r="I60" s="260">
        <f t="shared" si="48"/>
        <v>0</v>
      </c>
      <c r="J60" s="260">
        <f t="shared" si="48"/>
        <v>0</v>
      </c>
      <c r="K60" s="260">
        <f t="shared" si="48"/>
        <v>0</v>
      </c>
      <c r="L60" s="260">
        <f t="shared" si="48"/>
        <v>0</v>
      </c>
      <c r="M60" s="260">
        <f t="shared" si="48"/>
        <v>0</v>
      </c>
      <c r="N60" s="260">
        <f t="shared" si="48"/>
        <v>0</v>
      </c>
      <c r="O60" s="260">
        <f t="shared" si="48"/>
        <v>0</v>
      </c>
      <c r="P60" s="260">
        <f t="shared" si="48"/>
        <v>0</v>
      </c>
      <c r="Q60" s="260">
        <f t="shared" si="48"/>
        <v>0</v>
      </c>
      <c r="R60" s="260">
        <f t="shared" si="48"/>
        <v>0</v>
      </c>
      <c r="S60" s="260">
        <f t="shared" si="48"/>
        <v>0</v>
      </c>
      <c r="T60" s="260">
        <f t="shared" si="48"/>
        <v>0</v>
      </c>
      <c r="U60" s="260">
        <f t="shared" si="48"/>
        <v>0</v>
      </c>
      <c r="V60" s="260">
        <f t="shared" si="48"/>
        <v>0</v>
      </c>
      <c r="W60" s="260">
        <f t="shared" si="48"/>
        <v>0</v>
      </c>
      <c r="X60" s="260">
        <f t="shared" si="48"/>
        <v>0</v>
      </c>
      <c r="Y60" s="260">
        <f t="shared" si="48"/>
        <v>0</v>
      </c>
    </row>
    <row r="61" spans="1:30" x14ac:dyDescent="0.35">
      <c r="C61" s="8"/>
      <c r="D61" s="8"/>
      <c r="E61" s="8"/>
    </row>
    <row r="62" spans="1:30" x14ac:dyDescent="0.35">
      <c r="C62" s="8"/>
      <c r="D62" s="8"/>
      <c r="E62" s="8"/>
    </row>
    <row r="63" spans="1:30" x14ac:dyDescent="0.35">
      <c r="C63" s="8"/>
      <c r="D63" s="8"/>
      <c r="E63" s="8"/>
    </row>
    <row r="64" spans="1:30" ht="18" x14ac:dyDescent="0.35">
      <c r="A64" s="244">
        <f>MAX(A$11:A63)+1</f>
        <v>6</v>
      </c>
      <c r="B64" s="7" t="s">
        <v>315</v>
      </c>
      <c r="C64" s="8"/>
      <c r="D64" s="8"/>
      <c r="E64" s="8"/>
    </row>
    <row r="65" spans="1:35" x14ac:dyDescent="0.35">
      <c r="B65" s="2" t="s">
        <v>316</v>
      </c>
      <c r="C65" s="8" t="s">
        <v>79</v>
      </c>
      <c r="D65" s="8"/>
      <c r="E65" s="8"/>
      <c r="F65" s="117">
        <f ca="1">ROUND(F16*F54,0)</f>
        <v>0</v>
      </c>
      <c r="G65" s="117">
        <f t="shared" ref="G65:X65" ca="1" si="49">ROUND(G16*G54,0)</f>
        <v>0</v>
      </c>
      <c r="H65" s="117">
        <f t="shared" ca="1" si="49"/>
        <v>0</v>
      </c>
      <c r="I65" s="117">
        <f t="shared" ca="1" si="49"/>
        <v>0</v>
      </c>
      <c r="J65" s="117">
        <f t="shared" ca="1" si="49"/>
        <v>0</v>
      </c>
      <c r="K65" s="117">
        <f t="shared" ca="1" si="49"/>
        <v>0</v>
      </c>
      <c r="L65" s="117">
        <f t="shared" ca="1" si="49"/>
        <v>0</v>
      </c>
      <c r="M65" s="117">
        <f t="shared" ca="1" si="49"/>
        <v>0</v>
      </c>
      <c r="N65" s="117">
        <f t="shared" ca="1" si="49"/>
        <v>0</v>
      </c>
      <c r="O65" s="117">
        <f t="shared" ca="1" si="49"/>
        <v>0</v>
      </c>
      <c r="P65" s="117">
        <f t="shared" ca="1" si="49"/>
        <v>0</v>
      </c>
      <c r="Q65" s="117">
        <f t="shared" ca="1" si="49"/>
        <v>0</v>
      </c>
      <c r="R65" s="117">
        <f t="shared" ca="1" si="49"/>
        <v>0</v>
      </c>
      <c r="S65" s="117">
        <f t="shared" ca="1" si="49"/>
        <v>0</v>
      </c>
      <c r="T65" s="117">
        <f t="shared" ca="1" si="49"/>
        <v>0</v>
      </c>
      <c r="U65" s="117">
        <f t="shared" ca="1" si="49"/>
        <v>0</v>
      </c>
      <c r="V65" s="117">
        <f t="shared" ca="1" si="49"/>
        <v>0</v>
      </c>
      <c r="W65" s="117">
        <f t="shared" ca="1" si="49"/>
        <v>0</v>
      </c>
      <c r="X65" s="117">
        <f t="shared" ca="1" si="49"/>
        <v>0</v>
      </c>
      <c r="Y65" s="117">
        <f t="shared" ref="Y65:AB65" ca="1" si="50">ROUND(Y16*Y54,0)</f>
        <v>0</v>
      </c>
      <c r="Z65" s="117">
        <f t="shared" ref="Z65:AA65" ca="1" si="51">ROUND(Z16*Z54,0)</f>
        <v>0</v>
      </c>
      <c r="AA65" s="117">
        <f t="shared" ca="1" si="51"/>
        <v>0</v>
      </c>
      <c r="AB65" s="117">
        <f t="shared" ca="1" si="50"/>
        <v>0</v>
      </c>
      <c r="AC65" s="261"/>
      <c r="AD65" s="262"/>
      <c r="AE65" s="36">
        <f ca="1">SUM(F65:AD65)</f>
        <v>0</v>
      </c>
      <c r="AG65" s="109">
        <f ca="1">SUM(F65:Y65)</f>
        <v>0</v>
      </c>
      <c r="AH65" s="246"/>
      <c r="AI65" s="36">
        <f t="shared" ref="AI65:AI66" ca="1" si="52">+AG65-AH65</f>
        <v>0</v>
      </c>
    </row>
    <row r="66" spans="1:35" x14ac:dyDescent="0.35">
      <c r="B66" s="2" t="s">
        <v>317</v>
      </c>
      <c r="C66" s="8" t="s">
        <v>79</v>
      </c>
      <c r="D66" s="8"/>
      <c r="E66" s="8"/>
      <c r="F66" s="117">
        <f ca="1">-F28</f>
        <v>0</v>
      </c>
      <c r="G66" s="117">
        <f t="shared" ref="G66:X66" ca="1" si="53">-G28</f>
        <v>0</v>
      </c>
      <c r="H66" s="117">
        <f t="shared" ca="1" si="53"/>
        <v>0</v>
      </c>
      <c r="I66" s="117">
        <f t="shared" ca="1" si="53"/>
        <v>0</v>
      </c>
      <c r="J66" s="117">
        <f t="shared" ca="1" si="53"/>
        <v>0</v>
      </c>
      <c r="K66" s="117">
        <f t="shared" ca="1" si="53"/>
        <v>0</v>
      </c>
      <c r="L66" s="117">
        <f t="shared" ca="1" si="53"/>
        <v>0</v>
      </c>
      <c r="M66" s="117">
        <f t="shared" ca="1" si="53"/>
        <v>0</v>
      </c>
      <c r="N66" s="117">
        <f t="shared" ca="1" si="53"/>
        <v>0</v>
      </c>
      <c r="O66" s="117">
        <f t="shared" ca="1" si="53"/>
        <v>0</v>
      </c>
      <c r="P66" s="117">
        <f t="shared" ca="1" si="53"/>
        <v>0</v>
      </c>
      <c r="Q66" s="117">
        <f t="shared" ca="1" si="53"/>
        <v>0</v>
      </c>
      <c r="R66" s="117">
        <f t="shared" ca="1" si="53"/>
        <v>0</v>
      </c>
      <c r="S66" s="117">
        <f t="shared" ca="1" si="53"/>
        <v>0</v>
      </c>
      <c r="T66" s="117">
        <f t="shared" ca="1" si="53"/>
        <v>0</v>
      </c>
      <c r="U66" s="117">
        <f t="shared" ca="1" si="53"/>
        <v>0</v>
      </c>
      <c r="V66" s="117">
        <f t="shared" ca="1" si="53"/>
        <v>0</v>
      </c>
      <c r="W66" s="117">
        <f t="shared" ca="1" si="53"/>
        <v>0</v>
      </c>
      <c r="X66" s="117">
        <f t="shared" ca="1" si="53"/>
        <v>0</v>
      </c>
      <c r="Y66" s="117">
        <f t="shared" ref="Y66:AB66" ca="1" si="54">-Y28</f>
        <v>0</v>
      </c>
      <c r="Z66" s="117">
        <f t="shared" ref="Z66:AA66" si="55">-Z28</f>
        <v>0</v>
      </c>
      <c r="AA66" s="117">
        <f t="shared" si="55"/>
        <v>0</v>
      </c>
      <c r="AB66" s="117">
        <f t="shared" ca="1" si="54"/>
        <v>0</v>
      </c>
      <c r="AC66" s="261"/>
      <c r="AD66" s="262"/>
      <c r="AE66" s="36">
        <f ca="1">SUM(F66:AD66)</f>
        <v>0</v>
      </c>
      <c r="AG66" s="118">
        <f t="shared" ref="AG66" ca="1" si="56">SUM(F66:Y66)</f>
        <v>0</v>
      </c>
      <c r="AH66" s="247"/>
      <c r="AI66" s="36">
        <f t="shared" ca="1" si="52"/>
        <v>0</v>
      </c>
    </row>
    <row r="67" spans="1:35" x14ac:dyDescent="0.35">
      <c r="B67" s="2" t="s">
        <v>318</v>
      </c>
      <c r="C67" s="8" t="s">
        <v>79</v>
      </c>
      <c r="D67" s="8"/>
      <c r="E67" s="8"/>
      <c r="F67" s="36">
        <f ca="1">SUM(F65:F66)</f>
        <v>0</v>
      </c>
      <c r="G67" s="36">
        <f t="shared" ref="G67:X67" ca="1" si="57">SUM(G65:G66)</f>
        <v>0</v>
      </c>
      <c r="H67" s="36">
        <f t="shared" ca="1" si="57"/>
        <v>0</v>
      </c>
      <c r="I67" s="36">
        <f t="shared" ca="1" si="57"/>
        <v>0</v>
      </c>
      <c r="J67" s="36">
        <f t="shared" ca="1" si="57"/>
        <v>0</v>
      </c>
      <c r="K67" s="36">
        <f t="shared" ca="1" si="57"/>
        <v>0</v>
      </c>
      <c r="L67" s="36">
        <f t="shared" ca="1" si="57"/>
        <v>0</v>
      </c>
      <c r="M67" s="36">
        <f t="shared" ca="1" si="57"/>
        <v>0</v>
      </c>
      <c r="N67" s="36">
        <f t="shared" ca="1" si="57"/>
        <v>0</v>
      </c>
      <c r="O67" s="36">
        <f t="shared" ca="1" si="57"/>
        <v>0</v>
      </c>
      <c r="P67" s="36">
        <f t="shared" ca="1" si="57"/>
        <v>0</v>
      </c>
      <c r="Q67" s="36">
        <f t="shared" ca="1" si="57"/>
        <v>0</v>
      </c>
      <c r="R67" s="36">
        <f t="shared" ca="1" si="57"/>
        <v>0</v>
      </c>
      <c r="S67" s="36">
        <f t="shared" ca="1" si="57"/>
        <v>0</v>
      </c>
      <c r="T67" s="36">
        <f t="shared" ca="1" si="57"/>
        <v>0</v>
      </c>
      <c r="U67" s="36">
        <f t="shared" ca="1" si="57"/>
        <v>0</v>
      </c>
      <c r="V67" s="36">
        <f t="shared" ca="1" si="57"/>
        <v>0</v>
      </c>
      <c r="W67" s="36">
        <f t="shared" ca="1" si="57"/>
        <v>0</v>
      </c>
      <c r="X67" s="36">
        <f t="shared" ca="1" si="57"/>
        <v>0</v>
      </c>
      <c r="Y67" s="36">
        <f t="shared" ref="Y67" ca="1" si="58">SUM(Y65:Y66)</f>
        <v>0</v>
      </c>
      <c r="Z67" s="36">
        <f t="shared" ref="Z67:AB67" ca="1" si="59">SUM(Z65:Z66)</f>
        <v>0</v>
      </c>
      <c r="AA67" s="36">
        <f t="shared" ca="1" si="59"/>
        <v>0</v>
      </c>
      <c r="AB67" s="36">
        <f t="shared" ca="1" si="59"/>
        <v>0</v>
      </c>
      <c r="AC67" s="263"/>
      <c r="AD67" s="264"/>
      <c r="AE67" s="36">
        <f ca="1">SUM(AE65:AE66)</f>
        <v>0</v>
      </c>
      <c r="AG67" s="36">
        <f ca="1">SUM(AG65:AG66)</f>
        <v>0</v>
      </c>
      <c r="AH67" s="36">
        <f>SUM(AH65:AH66)</f>
        <v>0</v>
      </c>
      <c r="AI67" s="36">
        <f ca="1">SUM(AI65:AI66)</f>
        <v>0</v>
      </c>
    </row>
    <row r="68" spans="1:35" x14ac:dyDescent="0.35">
      <c r="B68" s="2" t="s">
        <v>319</v>
      </c>
      <c r="C68" s="8" t="s">
        <v>306</v>
      </c>
      <c r="D68" s="8"/>
      <c r="E68" s="8"/>
      <c r="F68" s="265">
        <f ca="1">IF(F65=0,0,+F67/F65)</f>
        <v>0</v>
      </c>
      <c r="G68" s="265">
        <f t="shared" ref="G68:AH68" ca="1" si="60">IF(G65=0,0,+G67/G65)</f>
        <v>0</v>
      </c>
      <c r="H68" s="265">
        <f t="shared" ca="1" si="60"/>
        <v>0</v>
      </c>
      <c r="I68" s="265">
        <f t="shared" ca="1" si="60"/>
        <v>0</v>
      </c>
      <c r="J68" s="265">
        <f t="shared" ca="1" si="60"/>
        <v>0</v>
      </c>
      <c r="K68" s="265">
        <f t="shared" ca="1" si="60"/>
        <v>0</v>
      </c>
      <c r="L68" s="265">
        <f t="shared" ca="1" si="60"/>
        <v>0</v>
      </c>
      <c r="M68" s="265">
        <f t="shared" ca="1" si="60"/>
        <v>0</v>
      </c>
      <c r="N68" s="265">
        <f t="shared" ca="1" si="60"/>
        <v>0</v>
      </c>
      <c r="O68" s="265">
        <f t="shared" ca="1" si="60"/>
        <v>0</v>
      </c>
      <c r="P68" s="265">
        <f t="shared" ca="1" si="60"/>
        <v>0</v>
      </c>
      <c r="Q68" s="265">
        <f t="shared" ca="1" si="60"/>
        <v>0</v>
      </c>
      <c r="R68" s="265">
        <f t="shared" ca="1" si="60"/>
        <v>0</v>
      </c>
      <c r="S68" s="265">
        <f t="shared" ca="1" si="60"/>
        <v>0</v>
      </c>
      <c r="T68" s="265">
        <f t="shared" ca="1" si="60"/>
        <v>0</v>
      </c>
      <c r="U68" s="265">
        <f t="shared" ca="1" si="60"/>
        <v>0</v>
      </c>
      <c r="V68" s="265">
        <f t="shared" ca="1" si="60"/>
        <v>0</v>
      </c>
      <c r="W68" s="265">
        <f t="shared" ca="1" si="60"/>
        <v>0</v>
      </c>
      <c r="X68" s="265">
        <f t="shared" ca="1" si="60"/>
        <v>0</v>
      </c>
      <c r="Y68" s="265">
        <f t="shared" ref="Y68" ca="1" si="61">IF(Y65=0,0,+Y67/Y65)</f>
        <v>0</v>
      </c>
      <c r="Z68" s="265"/>
      <c r="AA68" s="265"/>
      <c r="AB68" s="265">
        <f t="shared" ref="AB68:AC68" ca="1" si="62">IF(AB65=0,0,+AB67/AB65)</f>
        <v>0</v>
      </c>
      <c r="AC68" s="265">
        <f t="shared" si="62"/>
        <v>0</v>
      </c>
      <c r="AD68" s="265">
        <f t="shared" si="60"/>
        <v>0</v>
      </c>
      <c r="AE68" s="265">
        <f t="shared" ca="1" si="60"/>
        <v>0</v>
      </c>
      <c r="AG68" s="265">
        <f t="shared" ca="1" si="60"/>
        <v>0</v>
      </c>
      <c r="AH68" s="265">
        <f t="shared" si="60"/>
        <v>0</v>
      </c>
    </row>
    <row r="69" spans="1:35" x14ac:dyDescent="0.35">
      <c r="C69" s="8"/>
      <c r="D69" s="8"/>
      <c r="E69" s="8"/>
    </row>
    <row r="70" spans="1:35" x14ac:dyDescent="0.35">
      <c r="C70" s="8"/>
      <c r="D70" s="8"/>
      <c r="E70" s="8"/>
    </row>
    <row r="71" spans="1:35" x14ac:dyDescent="0.35">
      <c r="C71" s="8"/>
      <c r="D71" s="8"/>
      <c r="E71" s="8"/>
    </row>
    <row r="72" spans="1:35" ht="18" x14ac:dyDescent="0.35">
      <c r="A72" s="244">
        <f>MAX(A$11:A71)+1</f>
        <v>7</v>
      </c>
      <c r="B72" s="7" t="s">
        <v>320</v>
      </c>
      <c r="C72" s="8"/>
      <c r="D72" s="8"/>
      <c r="E72" s="8"/>
    </row>
    <row r="73" spans="1:35" x14ac:dyDescent="0.35">
      <c r="B73" s="2" t="s">
        <v>321</v>
      </c>
      <c r="C73" s="8" t="s">
        <v>297</v>
      </c>
      <c r="D73" s="8"/>
      <c r="E73" s="8"/>
      <c r="F73" s="27">
        <f ca="1">IF((F54-F34-F36-F37-F38)=0,0,(+F23+F27)/(F54-F34-F36-F37-F38))</f>
        <v>0</v>
      </c>
      <c r="G73" s="27">
        <f t="shared" ref="G73:AB73" ca="1" si="63">IF((G54-G34-G36-G37-G38)=0,0,(+G23+G27)/(G54-G34-G36-G37-G38))</f>
        <v>0</v>
      </c>
      <c r="H73" s="27">
        <f t="shared" ca="1" si="63"/>
        <v>0</v>
      </c>
      <c r="I73" s="27">
        <f t="shared" ca="1" si="63"/>
        <v>0</v>
      </c>
      <c r="J73" s="27">
        <f t="shared" ca="1" si="63"/>
        <v>0</v>
      </c>
      <c r="K73" s="27">
        <f t="shared" ca="1" si="63"/>
        <v>0</v>
      </c>
      <c r="L73" s="27">
        <f t="shared" ca="1" si="63"/>
        <v>0</v>
      </c>
      <c r="M73" s="27">
        <f t="shared" ca="1" si="63"/>
        <v>0</v>
      </c>
      <c r="N73" s="27">
        <f t="shared" ca="1" si="63"/>
        <v>0</v>
      </c>
      <c r="O73" s="27">
        <f t="shared" ca="1" si="63"/>
        <v>0</v>
      </c>
      <c r="P73" s="27">
        <f t="shared" ca="1" si="63"/>
        <v>0</v>
      </c>
      <c r="Q73" s="27">
        <f t="shared" ca="1" si="63"/>
        <v>0</v>
      </c>
      <c r="R73" s="27">
        <f t="shared" ca="1" si="63"/>
        <v>0</v>
      </c>
      <c r="S73" s="27">
        <f t="shared" ca="1" si="63"/>
        <v>0</v>
      </c>
      <c r="T73" s="27">
        <f t="shared" ca="1" si="63"/>
        <v>0</v>
      </c>
      <c r="U73" s="27">
        <f t="shared" ca="1" si="63"/>
        <v>0</v>
      </c>
      <c r="V73" s="27">
        <f t="shared" ca="1" si="63"/>
        <v>0</v>
      </c>
      <c r="W73" s="27">
        <f t="shared" ca="1" si="63"/>
        <v>0</v>
      </c>
      <c r="X73" s="27">
        <f t="shared" ca="1" si="63"/>
        <v>0</v>
      </c>
      <c r="Y73" s="27">
        <f t="shared" ca="1" si="63"/>
        <v>0</v>
      </c>
      <c r="Z73" s="27">
        <f t="shared" ref="Z73:AA73" ca="1" si="64">IF((Z54-Z34-Z36-Z37-Z38)=0,0,(+Z23+Z27)/(Z54-Z34-Z36-Z37-Z38))</f>
        <v>0</v>
      </c>
      <c r="AA73" s="27">
        <f t="shared" ca="1" si="64"/>
        <v>0</v>
      </c>
      <c r="AB73" s="27">
        <f t="shared" ca="1" si="63"/>
        <v>0</v>
      </c>
      <c r="AC73" s="130"/>
      <c r="AD73" s="130"/>
    </row>
    <row r="74" spans="1:35" x14ac:dyDescent="0.35">
      <c r="B74" s="2" t="s">
        <v>322</v>
      </c>
      <c r="C74" s="8" t="s">
        <v>297</v>
      </c>
      <c r="D74" s="8"/>
      <c r="E74" s="8"/>
      <c r="F74" s="27">
        <f t="shared" ref="F74:AB74" ca="1" si="65">+F16-F73</f>
        <v>0</v>
      </c>
      <c r="G74" s="27">
        <f t="shared" ca="1" si="65"/>
        <v>0</v>
      </c>
      <c r="H74" s="27">
        <f t="shared" ca="1" si="65"/>
        <v>0</v>
      </c>
      <c r="I74" s="27">
        <f t="shared" ca="1" si="65"/>
        <v>0</v>
      </c>
      <c r="J74" s="27">
        <f t="shared" ca="1" si="65"/>
        <v>0</v>
      </c>
      <c r="K74" s="27">
        <f t="shared" ca="1" si="65"/>
        <v>0</v>
      </c>
      <c r="L74" s="27">
        <f t="shared" ca="1" si="65"/>
        <v>0</v>
      </c>
      <c r="M74" s="27">
        <f t="shared" ca="1" si="65"/>
        <v>0</v>
      </c>
      <c r="N74" s="27">
        <f t="shared" ca="1" si="65"/>
        <v>0</v>
      </c>
      <c r="O74" s="27">
        <f t="shared" ca="1" si="65"/>
        <v>0</v>
      </c>
      <c r="P74" s="27">
        <f t="shared" ca="1" si="65"/>
        <v>0</v>
      </c>
      <c r="Q74" s="27">
        <f t="shared" ca="1" si="65"/>
        <v>0</v>
      </c>
      <c r="R74" s="27">
        <f t="shared" ca="1" si="65"/>
        <v>0</v>
      </c>
      <c r="S74" s="27">
        <f t="shared" ca="1" si="65"/>
        <v>0</v>
      </c>
      <c r="T74" s="27">
        <f t="shared" ca="1" si="65"/>
        <v>0</v>
      </c>
      <c r="U74" s="27">
        <f t="shared" ca="1" si="65"/>
        <v>0</v>
      </c>
      <c r="V74" s="27">
        <f t="shared" ca="1" si="65"/>
        <v>0</v>
      </c>
      <c r="W74" s="27">
        <f t="shared" ca="1" si="65"/>
        <v>0</v>
      </c>
      <c r="X74" s="27">
        <f t="shared" ca="1" si="65"/>
        <v>0</v>
      </c>
      <c r="Y74" s="27">
        <f t="shared" ca="1" si="65"/>
        <v>0</v>
      </c>
      <c r="Z74" s="27">
        <f t="shared" ref="Z74:AA74" ca="1" si="66">+Z16-Z73</f>
        <v>0</v>
      </c>
      <c r="AA74" s="27">
        <f t="shared" ca="1" si="66"/>
        <v>0</v>
      </c>
      <c r="AB74" s="27">
        <f t="shared" ca="1" si="65"/>
        <v>0</v>
      </c>
      <c r="AC74" s="130"/>
      <c r="AD74" s="130"/>
    </row>
    <row r="75" spans="1:35" x14ac:dyDescent="0.35">
      <c r="C75" s="8"/>
      <c r="D75" s="8"/>
      <c r="E75" s="8"/>
    </row>
    <row r="76" spans="1:35" ht="18" x14ac:dyDescent="0.35">
      <c r="B76" s="266" t="s">
        <v>323</v>
      </c>
      <c r="C76" s="8"/>
      <c r="D76" s="8"/>
      <c r="E76" s="8"/>
    </row>
    <row r="77" spans="1:35" x14ac:dyDescent="0.35">
      <c r="B77" s="201" t="s">
        <v>316</v>
      </c>
      <c r="C77" s="8" t="s">
        <v>79</v>
      </c>
      <c r="D77" s="8"/>
      <c r="E77" s="8"/>
      <c r="F77" s="117">
        <f t="shared" ref="F77:AB77" ca="1" si="67">+F$73*F54</f>
        <v>0</v>
      </c>
      <c r="G77" s="117">
        <f t="shared" ca="1" si="67"/>
        <v>0</v>
      </c>
      <c r="H77" s="117">
        <f t="shared" ca="1" si="67"/>
        <v>0</v>
      </c>
      <c r="I77" s="117">
        <f t="shared" ca="1" si="67"/>
        <v>0</v>
      </c>
      <c r="J77" s="117">
        <f t="shared" ca="1" si="67"/>
        <v>0</v>
      </c>
      <c r="K77" s="117">
        <f t="shared" ca="1" si="67"/>
        <v>0</v>
      </c>
      <c r="L77" s="117">
        <f t="shared" ca="1" si="67"/>
        <v>0</v>
      </c>
      <c r="M77" s="117">
        <f t="shared" ca="1" si="67"/>
        <v>0</v>
      </c>
      <c r="N77" s="117">
        <f t="shared" ca="1" si="67"/>
        <v>0</v>
      </c>
      <c r="O77" s="117">
        <f t="shared" ca="1" si="67"/>
        <v>0</v>
      </c>
      <c r="P77" s="117">
        <f t="shared" ca="1" si="67"/>
        <v>0</v>
      </c>
      <c r="Q77" s="117">
        <f t="shared" ca="1" si="67"/>
        <v>0</v>
      </c>
      <c r="R77" s="117">
        <f t="shared" ca="1" si="67"/>
        <v>0</v>
      </c>
      <c r="S77" s="117">
        <f t="shared" ca="1" si="67"/>
        <v>0</v>
      </c>
      <c r="T77" s="117">
        <f t="shared" ca="1" si="67"/>
        <v>0</v>
      </c>
      <c r="U77" s="117">
        <f t="shared" ca="1" si="67"/>
        <v>0</v>
      </c>
      <c r="V77" s="117">
        <f t="shared" ca="1" si="67"/>
        <v>0</v>
      </c>
      <c r="W77" s="117">
        <f t="shared" ca="1" si="67"/>
        <v>0</v>
      </c>
      <c r="X77" s="117">
        <f t="shared" ca="1" si="67"/>
        <v>0</v>
      </c>
      <c r="Y77" s="117">
        <f t="shared" ca="1" si="67"/>
        <v>0</v>
      </c>
      <c r="Z77" s="117">
        <f t="shared" ref="Z77:AA77" ca="1" si="68">+Z$73*Z54</f>
        <v>0</v>
      </c>
      <c r="AA77" s="117">
        <f t="shared" ca="1" si="68"/>
        <v>0</v>
      </c>
      <c r="AB77" s="117">
        <f t="shared" ca="1" si="67"/>
        <v>0</v>
      </c>
      <c r="AC77" s="261"/>
      <c r="AD77" s="262"/>
      <c r="AE77" s="36">
        <f ca="1">SUM(F77:AD77)</f>
        <v>0</v>
      </c>
    </row>
    <row r="78" spans="1:35" x14ac:dyDescent="0.35">
      <c r="B78" s="201" t="s">
        <v>317</v>
      </c>
      <c r="C78" s="8" t="s">
        <v>79</v>
      </c>
      <c r="D78" s="8"/>
      <c r="E78" s="8"/>
      <c r="F78" s="117">
        <f t="shared" ref="F78:AB78" ca="1" si="69">-F23-F27-(F73*(F34+F36+F37+F38))</f>
        <v>0</v>
      </c>
      <c r="G78" s="117">
        <f t="shared" ca="1" si="69"/>
        <v>0</v>
      </c>
      <c r="H78" s="117">
        <f t="shared" ca="1" si="69"/>
        <v>0</v>
      </c>
      <c r="I78" s="117">
        <f t="shared" ca="1" si="69"/>
        <v>0</v>
      </c>
      <c r="J78" s="117">
        <f t="shared" ca="1" si="69"/>
        <v>0</v>
      </c>
      <c r="K78" s="117">
        <f t="shared" ca="1" si="69"/>
        <v>0</v>
      </c>
      <c r="L78" s="117">
        <f t="shared" ca="1" si="69"/>
        <v>0</v>
      </c>
      <c r="M78" s="117">
        <f t="shared" ca="1" si="69"/>
        <v>0</v>
      </c>
      <c r="N78" s="117">
        <f t="shared" ca="1" si="69"/>
        <v>0</v>
      </c>
      <c r="O78" s="117">
        <f t="shared" ca="1" si="69"/>
        <v>0</v>
      </c>
      <c r="P78" s="117">
        <f t="shared" ca="1" si="69"/>
        <v>0</v>
      </c>
      <c r="Q78" s="117">
        <f t="shared" ca="1" si="69"/>
        <v>0</v>
      </c>
      <c r="R78" s="117">
        <f t="shared" ca="1" si="69"/>
        <v>0</v>
      </c>
      <c r="S78" s="117">
        <f t="shared" ca="1" si="69"/>
        <v>0</v>
      </c>
      <c r="T78" s="117">
        <f t="shared" ca="1" si="69"/>
        <v>0</v>
      </c>
      <c r="U78" s="117">
        <f t="shared" ca="1" si="69"/>
        <v>0</v>
      </c>
      <c r="V78" s="117">
        <f t="shared" ca="1" si="69"/>
        <v>0</v>
      </c>
      <c r="W78" s="117">
        <f t="shared" ca="1" si="69"/>
        <v>0</v>
      </c>
      <c r="X78" s="117">
        <f t="shared" ca="1" si="69"/>
        <v>0</v>
      </c>
      <c r="Y78" s="117">
        <f t="shared" ca="1" si="69"/>
        <v>0</v>
      </c>
      <c r="Z78" s="117">
        <f t="shared" ref="Z78:AA78" ca="1" si="70">-Z23-Z27-(Z73*(Z34+Z36+Z37+Z38))</f>
        <v>0</v>
      </c>
      <c r="AA78" s="117">
        <f t="shared" ca="1" si="70"/>
        <v>0</v>
      </c>
      <c r="AB78" s="117">
        <f t="shared" ca="1" si="69"/>
        <v>0</v>
      </c>
      <c r="AC78" s="261"/>
      <c r="AD78" s="262"/>
      <c r="AE78" s="36">
        <f ca="1">SUM(F78:AD78)</f>
        <v>0</v>
      </c>
    </row>
    <row r="79" spans="1:35" x14ac:dyDescent="0.35">
      <c r="B79" s="201" t="s">
        <v>318</v>
      </c>
      <c r="C79" s="8" t="s">
        <v>79</v>
      </c>
      <c r="D79" s="8"/>
      <c r="E79" s="8"/>
      <c r="F79" s="36">
        <f ca="1">SUM(F77:F78)</f>
        <v>0</v>
      </c>
      <c r="G79" s="36">
        <f t="shared" ref="G79:AB79" ca="1" si="71">SUM(G77:G78)</f>
        <v>0</v>
      </c>
      <c r="H79" s="36">
        <f t="shared" ca="1" si="71"/>
        <v>0</v>
      </c>
      <c r="I79" s="36">
        <f t="shared" ca="1" si="71"/>
        <v>0</v>
      </c>
      <c r="J79" s="36">
        <f t="shared" ca="1" si="71"/>
        <v>0</v>
      </c>
      <c r="K79" s="36">
        <f t="shared" ca="1" si="71"/>
        <v>0</v>
      </c>
      <c r="L79" s="36">
        <f t="shared" ca="1" si="71"/>
        <v>0</v>
      </c>
      <c r="M79" s="36">
        <f t="shared" ca="1" si="71"/>
        <v>0</v>
      </c>
      <c r="N79" s="36">
        <f t="shared" ca="1" si="71"/>
        <v>0</v>
      </c>
      <c r="O79" s="36">
        <f t="shared" ca="1" si="71"/>
        <v>0</v>
      </c>
      <c r="P79" s="36">
        <f t="shared" ca="1" si="71"/>
        <v>0</v>
      </c>
      <c r="Q79" s="36">
        <f t="shared" ca="1" si="71"/>
        <v>0</v>
      </c>
      <c r="R79" s="36">
        <f t="shared" ca="1" si="71"/>
        <v>0</v>
      </c>
      <c r="S79" s="36">
        <f t="shared" ca="1" si="71"/>
        <v>0</v>
      </c>
      <c r="T79" s="36">
        <f t="shared" ca="1" si="71"/>
        <v>0</v>
      </c>
      <c r="U79" s="36">
        <f t="shared" ca="1" si="71"/>
        <v>0</v>
      </c>
      <c r="V79" s="36">
        <f t="shared" ca="1" si="71"/>
        <v>0</v>
      </c>
      <c r="W79" s="36">
        <f t="shared" ca="1" si="71"/>
        <v>0</v>
      </c>
      <c r="X79" s="36">
        <f t="shared" ca="1" si="71"/>
        <v>0</v>
      </c>
      <c r="Y79" s="36">
        <f t="shared" ca="1" si="71"/>
        <v>0</v>
      </c>
      <c r="Z79" s="36">
        <f t="shared" ref="Z79:AA79" ca="1" si="72">SUM(Z77:Z78)</f>
        <v>0</v>
      </c>
      <c r="AA79" s="36">
        <f t="shared" ca="1" si="72"/>
        <v>0</v>
      </c>
      <c r="AB79" s="36">
        <f t="shared" ca="1" si="71"/>
        <v>0</v>
      </c>
      <c r="AC79" s="263"/>
      <c r="AD79" s="264"/>
      <c r="AE79" s="36">
        <f ca="1">SUM(AE77:AE78)</f>
        <v>0</v>
      </c>
    </row>
    <row r="80" spans="1:35" x14ac:dyDescent="0.35">
      <c r="C80" s="8"/>
      <c r="D80" s="8"/>
      <c r="E80" s="8"/>
    </row>
    <row r="81" spans="3:5" x14ac:dyDescent="0.35">
      <c r="C81" s="8"/>
      <c r="D81" s="8"/>
      <c r="E81" s="8"/>
    </row>
    <row r="82" spans="3:5" x14ac:dyDescent="0.35">
      <c r="C82" s="8"/>
      <c r="D82" s="8"/>
      <c r="E82" s="8"/>
    </row>
  </sheetData>
  <sheetProtection sheet="1" objects="1" scenarios="1"/>
  <pageMargins left="0.59055118110236227" right="0.39370078740157483" top="0.39370078740157483" bottom="0.59055118110236227" header="0.19685039370078741" footer="0.19685039370078741"/>
  <pageSetup paperSize="8" scale="41" orientation="landscape"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D79"/>
  <sheetViews>
    <sheetView showGridLines="0" zoomScale="85" zoomScaleNormal="85" workbookViewId="0">
      <pane xSplit="5" ySplit="12" topLeftCell="F13" activePane="bottomRight" state="frozen"/>
      <selection pane="topRight" activeCell="B3" sqref="B3"/>
      <selection pane="bottomLeft" activeCell="B3" sqref="B3"/>
      <selection pane="bottomRight" activeCell="K61" sqref="K61"/>
    </sheetView>
  </sheetViews>
  <sheetFormatPr defaultColWidth="8.88671875" defaultRowHeight="15" x14ac:dyDescent="0.35"/>
  <cols>
    <col min="1" max="1" width="5.44140625" style="2" customWidth="1"/>
    <col min="2" max="2" width="35.44140625" style="2" customWidth="1"/>
    <col min="3" max="3" width="7.44140625" style="2" customWidth="1"/>
    <col min="4" max="25" width="13.44140625" style="2" customWidth="1"/>
    <col min="26" max="26" width="14.33203125" style="2" customWidth="1"/>
    <col min="27" max="27" width="13.44140625" style="2" customWidth="1"/>
    <col min="28" max="28" width="5.44140625" style="2" customWidth="1"/>
    <col min="29" max="30" width="13.44140625" style="2" customWidth="1"/>
    <col min="31" max="16384" width="8.88671875" style="2"/>
  </cols>
  <sheetData>
    <row r="1" spans="1:30" x14ac:dyDescent="0.35">
      <c r="A1" s="2" t="str">
        <f>+DSO</f>
        <v>Your Organisation</v>
      </c>
    </row>
    <row r="2" spans="1:30" x14ac:dyDescent="0.35">
      <c r="A2" s="1" t="str">
        <f>+title</f>
        <v xml:space="preserve">Service Provider Costing &amp; Pricing Model </v>
      </c>
    </row>
    <row r="3" spans="1:30" x14ac:dyDescent="0.35">
      <c r="A3" s="9" t="str">
        <f ca="1">year&amp;+" Rev"&amp;+current_rev</f>
        <v xml:space="preserve"> RevA</v>
      </c>
    </row>
    <row r="4" spans="1:30" x14ac:dyDescent="0.35">
      <c r="A4" s="9"/>
    </row>
    <row r="5" spans="1:30" ht="29.4" x14ac:dyDescent="0.45">
      <c r="A5" s="6" t="str">
        <f ca="1">RIGHT(CELL("filename",A5),LEN(CELL("filename",A5))-FIND("]",CELL("filename",A5)))</f>
        <v>Accommodation_Pricing</v>
      </c>
    </row>
    <row r="6" spans="1:30" x14ac:dyDescent="0.35">
      <c r="F6" s="41" t="s">
        <v>121</v>
      </c>
    </row>
    <row r="7" spans="1:30" x14ac:dyDescent="0.35">
      <c r="F7" s="30">
        <f>COLUMNS($F:F)</f>
        <v>1</v>
      </c>
      <c r="G7" s="30">
        <f>COLUMNS($F:G)</f>
        <v>2</v>
      </c>
      <c r="H7" s="30">
        <f>COLUMNS($F:H)</f>
        <v>3</v>
      </c>
      <c r="I7" s="30">
        <f>COLUMNS($F:I)</f>
        <v>4</v>
      </c>
      <c r="J7" s="30">
        <f>COLUMNS($F:J)</f>
        <v>5</v>
      </c>
      <c r="K7" s="30">
        <f>COLUMNS($F:K)</f>
        <v>6</v>
      </c>
      <c r="L7" s="30">
        <f>COLUMNS($F:L)</f>
        <v>7</v>
      </c>
      <c r="M7" s="30">
        <f>COLUMNS($F:M)</f>
        <v>8</v>
      </c>
      <c r="N7" s="30">
        <f>COLUMNS($F:N)</f>
        <v>9</v>
      </c>
      <c r="O7" s="30">
        <f>COLUMNS($F:O)</f>
        <v>10</v>
      </c>
      <c r="P7" s="30">
        <f>COLUMNS($F:P)</f>
        <v>11</v>
      </c>
      <c r="Q7" s="30">
        <f>COLUMNS($F:Q)</f>
        <v>12</v>
      </c>
      <c r="R7" s="30">
        <f>COLUMNS($F:R)</f>
        <v>13</v>
      </c>
      <c r="S7" s="30">
        <f>COLUMNS($F:S)</f>
        <v>14</v>
      </c>
      <c r="T7" s="30">
        <f>COLUMNS($F:T)</f>
        <v>15</v>
      </c>
      <c r="U7" s="30">
        <f>COLUMNS($F:U)</f>
        <v>16</v>
      </c>
      <c r="V7" s="30">
        <f>COLUMNS($F:V)</f>
        <v>17</v>
      </c>
      <c r="W7" s="30">
        <f>COLUMNS($F:W)</f>
        <v>18</v>
      </c>
      <c r="X7" s="30">
        <f>COLUMNS($F:X)</f>
        <v>19</v>
      </c>
      <c r="Y7" s="30">
        <f>COLUMNS($F:Y)</f>
        <v>20</v>
      </c>
    </row>
    <row r="10" spans="1:30" x14ac:dyDescent="0.35">
      <c r="D10" s="116" t="str">
        <f>+accom_short_title</f>
        <v>Accom</v>
      </c>
    </row>
    <row r="12" spans="1:30" ht="45" customHeight="1" x14ac:dyDescent="0.35">
      <c r="A12" s="116" t="s">
        <v>174</v>
      </c>
      <c r="B12" s="116" t="s">
        <v>287</v>
      </c>
      <c r="C12" s="116" t="s">
        <v>297</v>
      </c>
      <c r="D12" s="116" t="s">
        <v>324</v>
      </c>
      <c r="F12" s="116" t="str">
        <f t="shared" ref="F12:Y12" ca="1" si="0">IF(ISBLANK(OFFSET(house_anchor,F$7,0)),inactive,OFFSET(house_anchor,F$7,0))</f>
        <v>NOT IN USE</v>
      </c>
      <c r="G12" s="116" t="str">
        <f t="shared" ca="1" si="0"/>
        <v>NOT IN USE</v>
      </c>
      <c r="H12" s="116" t="str">
        <f t="shared" ca="1" si="0"/>
        <v>NOT IN USE</v>
      </c>
      <c r="I12" s="116" t="str">
        <f t="shared" ca="1" si="0"/>
        <v>NOT IN USE</v>
      </c>
      <c r="J12" s="116" t="str">
        <f t="shared" ca="1" si="0"/>
        <v>NOT IN USE</v>
      </c>
      <c r="K12" s="116" t="str">
        <f t="shared" ca="1" si="0"/>
        <v>NOT IN USE</v>
      </c>
      <c r="L12" s="116" t="str">
        <f t="shared" ca="1" si="0"/>
        <v>NOT IN USE</v>
      </c>
      <c r="M12" s="116" t="str">
        <f t="shared" ca="1" si="0"/>
        <v>NOT IN USE</v>
      </c>
      <c r="N12" s="116" t="str">
        <f t="shared" ca="1" si="0"/>
        <v>NOT IN USE</v>
      </c>
      <c r="O12" s="116" t="str">
        <f t="shared" ca="1" si="0"/>
        <v>NOT IN USE</v>
      </c>
      <c r="P12" s="116" t="str">
        <f t="shared" ca="1" si="0"/>
        <v>NOT IN USE</v>
      </c>
      <c r="Q12" s="116" t="str">
        <f t="shared" ca="1" si="0"/>
        <v>NOT IN USE</v>
      </c>
      <c r="R12" s="116" t="str">
        <f t="shared" ca="1" si="0"/>
        <v>NOT IN USE</v>
      </c>
      <c r="S12" s="116" t="str">
        <f t="shared" ca="1" si="0"/>
        <v>NOT IN USE</v>
      </c>
      <c r="T12" s="116" t="str">
        <f t="shared" ca="1" si="0"/>
        <v>NOT IN USE</v>
      </c>
      <c r="U12" s="116" t="str">
        <f t="shared" ca="1" si="0"/>
        <v>NOT IN USE</v>
      </c>
      <c r="V12" s="116" t="str">
        <f t="shared" ca="1" si="0"/>
        <v>NOT IN USE</v>
      </c>
      <c r="W12" s="116" t="str">
        <f t="shared" ca="1" si="0"/>
        <v>NOT IN USE</v>
      </c>
      <c r="X12" s="116" t="str">
        <f t="shared" ca="1" si="0"/>
        <v>NOT IN USE</v>
      </c>
      <c r="Y12" s="116" t="str">
        <f t="shared" ca="1" si="0"/>
        <v>NOT IN USE</v>
      </c>
      <c r="Z12" s="46" t="s">
        <v>290</v>
      </c>
      <c r="AA12" s="46" t="s">
        <v>223</v>
      </c>
      <c r="AC12" s="46" t="s">
        <v>292</v>
      </c>
      <c r="AD12" s="46" t="s">
        <v>293</v>
      </c>
    </row>
    <row r="14" spans="1:30" ht="18" x14ac:dyDescent="0.35">
      <c r="A14" s="244">
        <f>MAX(A$11:A13)+1</f>
        <v>1</v>
      </c>
      <c r="B14" s="7" t="s">
        <v>294</v>
      </c>
    </row>
    <row r="15" spans="1:30" x14ac:dyDescent="0.35">
      <c r="B15" s="2" t="s">
        <v>295</v>
      </c>
      <c r="F15" s="245" t="str">
        <f>VLOOKUP($D$10,programs_table,2,FALSE)</f>
        <v>Bed day</v>
      </c>
      <c r="G15" s="245" t="str">
        <f t="shared" ref="G15:Y15" si="1">VLOOKUP($D$10,programs_table,2,FALSE)</f>
        <v>Bed day</v>
      </c>
      <c r="H15" s="245" t="str">
        <f t="shared" si="1"/>
        <v>Bed day</v>
      </c>
      <c r="I15" s="245" t="str">
        <f t="shared" si="1"/>
        <v>Bed day</v>
      </c>
      <c r="J15" s="245" t="str">
        <f t="shared" si="1"/>
        <v>Bed day</v>
      </c>
      <c r="K15" s="245" t="str">
        <f t="shared" si="1"/>
        <v>Bed day</v>
      </c>
      <c r="L15" s="245" t="str">
        <f t="shared" si="1"/>
        <v>Bed day</v>
      </c>
      <c r="M15" s="245" t="str">
        <f t="shared" si="1"/>
        <v>Bed day</v>
      </c>
      <c r="N15" s="245" t="str">
        <f t="shared" si="1"/>
        <v>Bed day</v>
      </c>
      <c r="O15" s="245" t="str">
        <f t="shared" si="1"/>
        <v>Bed day</v>
      </c>
      <c r="P15" s="245" t="str">
        <f t="shared" si="1"/>
        <v>Bed day</v>
      </c>
      <c r="Q15" s="245" t="str">
        <f t="shared" si="1"/>
        <v>Bed day</v>
      </c>
      <c r="R15" s="245" t="str">
        <f t="shared" si="1"/>
        <v>Bed day</v>
      </c>
      <c r="S15" s="245" t="str">
        <f t="shared" si="1"/>
        <v>Bed day</v>
      </c>
      <c r="T15" s="245" t="str">
        <f t="shared" si="1"/>
        <v>Bed day</v>
      </c>
      <c r="U15" s="245" t="str">
        <f t="shared" si="1"/>
        <v>Bed day</v>
      </c>
      <c r="V15" s="245" t="str">
        <f t="shared" si="1"/>
        <v>Bed day</v>
      </c>
      <c r="W15" s="245" t="str">
        <f t="shared" si="1"/>
        <v>Bed day</v>
      </c>
      <c r="X15" s="245" t="str">
        <f t="shared" si="1"/>
        <v>Bed day</v>
      </c>
      <c r="Y15" s="245" t="str">
        <f t="shared" si="1"/>
        <v>Bed day</v>
      </c>
    </row>
    <row r="16" spans="1:30" x14ac:dyDescent="0.35">
      <c r="B16" s="2" t="s">
        <v>296</v>
      </c>
      <c r="C16" s="8" t="s">
        <v>297</v>
      </c>
      <c r="D16" s="36">
        <f>+ubdpa</f>
        <v>0</v>
      </c>
      <c r="F16" s="26">
        <f t="shared" ref="F16:Y16" ca="1" si="2">IF(ISNA(VLOOKUP(F$12,accom_table,4,FALSE)),0,VLOOKUP(F$12,accom_table,4,FALSE))</f>
        <v>0</v>
      </c>
      <c r="G16" s="26">
        <f t="shared" ca="1" si="2"/>
        <v>0</v>
      </c>
      <c r="H16" s="26">
        <f t="shared" ca="1" si="2"/>
        <v>0</v>
      </c>
      <c r="I16" s="26">
        <f t="shared" ca="1" si="2"/>
        <v>0</v>
      </c>
      <c r="J16" s="26">
        <f t="shared" ca="1" si="2"/>
        <v>0</v>
      </c>
      <c r="K16" s="26">
        <f t="shared" ca="1" si="2"/>
        <v>0</v>
      </c>
      <c r="L16" s="26">
        <f t="shared" ca="1" si="2"/>
        <v>0</v>
      </c>
      <c r="M16" s="26">
        <f t="shared" ca="1" si="2"/>
        <v>0</v>
      </c>
      <c r="N16" s="26">
        <f t="shared" ca="1" si="2"/>
        <v>0</v>
      </c>
      <c r="O16" s="26">
        <f t="shared" ca="1" si="2"/>
        <v>0</v>
      </c>
      <c r="P16" s="26">
        <f t="shared" ca="1" si="2"/>
        <v>0</v>
      </c>
      <c r="Q16" s="26">
        <f t="shared" ca="1" si="2"/>
        <v>0</v>
      </c>
      <c r="R16" s="26">
        <f t="shared" ca="1" si="2"/>
        <v>0</v>
      </c>
      <c r="S16" s="26">
        <f t="shared" ca="1" si="2"/>
        <v>0</v>
      </c>
      <c r="T16" s="26">
        <f t="shared" ca="1" si="2"/>
        <v>0</v>
      </c>
      <c r="U16" s="26">
        <f t="shared" ca="1" si="2"/>
        <v>0</v>
      </c>
      <c r="V16" s="26">
        <f t="shared" ca="1" si="2"/>
        <v>0</v>
      </c>
      <c r="W16" s="26">
        <f t="shared" ca="1" si="2"/>
        <v>0</v>
      </c>
      <c r="X16" s="26">
        <f t="shared" ca="1" si="2"/>
        <v>0</v>
      </c>
      <c r="Y16" s="107">
        <f t="shared" ca="1" si="2"/>
        <v>0</v>
      </c>
      <c r="Z16" s="36">
        <f ca="1">SUM(F16:Y16)</f>
        <v>0</v>
      </c>
      <c r="AA16" s="99">
        <f ca="1">+Z16-D16</f>
        <v>0</v>
      </c>
      <c r="AC16" s="246"/>
      <c r="AD16" s="36">
        <f ca="1">+AC16-Z16</f>
        <v>0</v>
      </c>
    </row>
    <row r="17" spans="1:30" x14ac:dyDescent="0.35">
      <c r="B17" s="2" t="s">
        <v>325</v>
      </c>
      <c r="C17" s="8" t="s">
        <v>306</v>
      </c>
      <c r="F17" s="267">
        <f ca="1">IF($Z16=0,0,+F16/$Z16)</f>
        <v>0</v>
      </c>
      <c r="G17" s="267">
        <f t="shared" ref="G17:X17" ca="1" si="3">IF($Z16=0,0,+G16/$Z16)</f>
        <v>0</v>
      </c>
      <c r="H17" s="267">
        <f t="shared" ca="1" si="3"/>
        <v>0</v>
      </c>
      <c r="I17" s="267">
        <f t="shared" ca="1" si="3"/>
        <v>0</v>
      </c>
      <c r="J17" s="267">
        <f t="shared" ca="1" si="3"/>
        <v>0</v>
      </c>
      <c r="K17" s="267">
        <f t="shared" ca="1" si="3"/>
        <v>0</v>
      </c>
      <c r="L17" s="267">
        <f t="shared" ca="1" si="3"/>
        <v>0</v>
      </c>
      <c r="M17" s="267">
        <f t="shared" ca="1" si="3"/>
        <v>0</v>
      </c>
      <c r="N17" s="267">
        <f t="shared" ca="1" si="3"/>
        <v>0</v>
      </c>
      <c r="O17" s="267">
        <f t="shared" ca="1" si="3"/>
        <v>0</v>
      </c>
      <c r="P17" s="267">
        <f t="shared" ca="1" si="3"/>
        <v>0</v>
      </c>
      <c r="Q17" s="267">
        <f t="shared" ca="1" si="3"/>
        <v>0</v>
      </c>
      <c r="R17" s="267">
        <f t="shared" ca="1" si="3"/>
        <v>0</v>
      </c>
      <c r="S17" s="267">
        <f t="shared" ca="1" si="3"/>
        <v>0</v>
      </c>
      <c r="T17" s="267">
        <f t="shared" ca="1" si="3"/>
        <v>0</v>
      </c>
      <c r="U17" s="267">
        <f t="shared" ca="1" si="3"/>
        <v>0</v>
      </c>
      <c r="V17" s="267">
        <f t="shared" ca="1" si="3"/>
        <v>0</v>
      </c>
      <c r="W17" s="267">
        <f t="shared" ca="1" si="3"/>
        <v>0</v>
      </c>
      <c r="X17" s="267">
        <f t="shared" ca="1" si="3"/>
        <v>0</v>
      </c>
      <c r="Y17" s="267">
        <f ca="1">IF($Z16=0,0,+Y16/$Z16)</f>
        <v>0</v>
      </c>
      <c r="Z17" s="268">
        <f ca="1">IF($Z16=0,0,+Z16/$Z16)</f>
        <v>0</v>
      </c>
    </row>
    <row r="18" spans="1:30" x14ac:dyDescent="0.35">
      <c r="C18" s="8"/>
    </row>
    <row r="19" spans="1:30" x14ac:dyDescent="0.35">
      <c r="C19" s="8"/>
    </row>
    <row r="20" spans="1:30" x14ac:dyDescent="0.35">
      <c r="C20" s="8"/>
    </row>
    <row r="21" spans="1:30" ht="18" x14ac:dyDescent="0.35">
      <c r="A21" s="244">
        <f>MAX(A$11:A20)+1</f>
        <v>2</v>
      </c>
      <c r="B21" s="7" t="s">
        <v>298</v>
      </c>
      <c r="C21" s="8"/>
    </row>
    <row r="22" spans="1:30" x14ac:dyDescent="0.35">
      <c r="B22" s="2" t="s">
        <v>278</v>
      </c>
      <c r="C22" s="8" t="s">
        <v>79</v>
      </c>
      <c r="D22" s="27">
        <f ca="1">HLOOKUP(D$10,direct_people_summary_table,2,FALSE)</f>
        <v>0</v>
      </c>
      <c r="F22" s="27">
        <f t="shared" ref="F22:Y22" ca="1" si="4">IFERROR(HLOOKUP(F$12,direct_people_by_house_summary_table,2,FALSE),0)</f>
        <v>0</v>
      </c>
      <c r="G22" s="27">
        <f t="shared" ca="1" si="4"/>
        <v>0</v>
      </c>
      <c r="H22" s="27">
        <f t="shared" ca="1" si="4"/>
        <v>0</v>
      </c>
      <c r="I22" s="27">
        <f t="shared" ca="1" si="4"/>
        <v>0</v>
      </c>
      <c r="J22" s="27">
        <f t="shared" ca="1" si="4"/>
        <v>0</v>
      </c>
      <c r="K22" s="27">
        <f t="shared" ca="1" si="4"/>
        <v>0</v>
      </c>
      <c r="L22" s="27">
        <f t="shared" ca="1" si="4"/>
        <v>0</v>
      </c>
      <c r="M22" s="27">
        <f t="shared" ca="1" si="4"/>
        <v>0</v>
      </c>
      <c r="N22" s="27">
        <f t="shared" ca="1" si="4"/>
        <v>0</v>
      </c>
      <c r="O22" s="27">
        <f t="shared" ca="1" si="4"/>
        <v>0</v>
      </c>
      <c r="P22" s="27">
        <f t="shared" ca="1" si="4"/>
        <v>0</v>
      </c>
      <c r="Q22" s="27">
        <f t="shared" ca="1" si="4"/>
        <v>0</v>
      </c>
      <c r="R22" s="27">
        <f t="shared" ca="1" si="4"/>
        <v>0</v>
      </c>
      <c r="S22" s="27">
        <f t="shared" ca="1" si="4"/>
        <v>0</v>
      </c>
      <c r="T22" s="27">
        <f t="shared" ca="1" si="4"/>
        <v>0</v>
      </c>
      <c r="U22" s="27">
        <f t="shared" ca="1" si="4"/>
        <v>0</v>
      </c>
      <c r="V22" s="27">
        <f t="shared" ca="1" si="4"/>
        <v>0</v>
      </c>
      <c r="W22" s="27">
        <f t="shared" ca="1" si="4"/>
        <v>0</v>
      </c>
      <c r="X22" s="27">
        <f t="shared" ca="1" si="4"/>
        <v>0</v>
      </c>
      <c r="Y22" s="27">
        <f t="shared" ca="1" si="4"/>
        <v>0</v>
      </c>
      <c r="Z22" s="36">
        <f ca="1">SUM(F22:Y22)</f>
        <v>0</v>
      </c>
      <c r="AA22" s="99">
        <f ca="1">+Z22-D22</f>
        <v>0</v>
      </c>
      <c r="AC22" s="269"/>
      <c r="AD22" s="36">
        <f ca="1">+AC22-Z22</f>
        <v>0</v>
      </c>
    </row>
    <row r="23" spans="1:30" x14ac:dyDescent="0.35">
      <c r="B23" s="2" t="s">
        <v>279</v>
      </c>
      <c r="C23" s="8" t="s">
        <v>79</v>
      </c>
      <c r="D23" s="27">
        <f ca="1">HLOOKUP(D$10,indirect_people_summary_table,2,FALSE)</f>
        <v>0</v>
      </c>
      <c r="F23" s="27">
        <f t="shared" ref="F23:Y23" ca="1" si="5">IFERROR(HLOOKUP(F$12,indirect_people_by_house_summary_table,2,FALSE),0)</f>
        <v>0</v>
      </c>
      <c r="G23" s="27">
        <f t="shared" ca="1" si="5"/>
        <v>0</v>
      </c>
      <c r="H23" s="27">
        <f t="shared" ca="1" si="5"/>
        <v>0</v>
      </c>
      <c r="I23" s="27">
        <f t="shared" ca="1" si="5"/>
        <v>0</v>
      </c>
      <c r="J23" s="27">
        <f t="shared" ca="1" si="5"/>
        <v>0</v>
      </c>
      <c r="K23" s="27">
        <f t="shared" ca="1" si="5"/>
        <v>0</v>
      </c>
      <c r="L23" s="27">
        <f t="shared" ca="1" si="5"/>
        <v>0</v>
      </c>
      <c r="M23" s="27">
        <f t="shared" ca="1" si="5"/>
        <v>0</v>
      </c>
      <c r="N23" s="27">
        <f t="shared" ca="1" si="5"/>
        <v>0</v>
      </c>
      <c r="O23" s="27">
        <f t="shared" ca="1" si="5"/>
        <v>0</v>
      </c>
      <c r="P23" s="27">
        <f t="shared" ca="1" si="5"/>
        <v>0</v>
      </c>
      <c r="Q23" s="27">
        <f t="shared" ca="1" si="5"/>
        <v>0</v>
      </c>
      <c r="R23" s="27">
        <f t="shared" ca="1" si="5"/>
        <v>0</v>
      </c>
      <c r="S23" s="27">
        <f t="shared" ca="1" si="5"/>
        <v>0</v>
      </c>
      <c r="T23" s="27">
        <f t="shared" ca="1" si="5"/>
        <v>0</v>
      </c>
      <c r="U23" s="27">
        <f t="shared" ca="1" si="5"/>
        <v>0</v>
      </c>
      <c r="V23" s="27">
        <f t="shared" ca="1" si="5"/>
        <v>0</v>
      </c>
      <c r="W23" s="27">
        <f t="shared" ca="1" si="5"/>
        <v>0</v>
      </c>
      <c r="X23" s="27">
        <f t="shared" ca="1" si="5"/>
        <v>0</v>
      </c>
      <c r="Y23" s="27">
        <f t="shared" ca="1" si="5"/>
        <v>0</v>
      </c>
      <c r="Z23" s="36">
        <f t="shared" ref="Z23" ca="1" si="6">SUM(F23:Y23)</f>
        <v>0</v>
      </c>
      <c r="AA23" s="99">
        <f t="shared" ref="AA23:AA28" ca="1" si="7">+Z23-D23</f>
        <v>0</v>
      </c>
      <c r="AC23" s="269"/>
      <c r="AD23" s="36">
        <f t="shared" ref="AD23:AD27" ca="1" si="8">+AC23-Z23</f>
        <v>0</v>
      </c>
    </row>
    <row r="24" spans="1:30" x14ac:dyDescent="0.35">
      <c r="B24" s="2" t="s">
        <v>280</v>
      </c>
      <c r="C24" s="8" t="s">
        <v>79</v>
      </c>
      <c r="D24" s="27">
        <f ca="1">HLOOKUP(D$10,property_summary_table,2,FALSE)</f>
        <v>0</v>
      </c>
      <c r="F24" s="27">
        <f t="shared" ref="F24:Y24" ca="1" si="9">IFERROR(HLOOKUP(F$12,property_by_house_summary_table,2,FALSE),0)</f>
        <v>0</v>
      </c>
      <c r="G24" s="27">
        <f t="shared" ca="1" si="9"/>
        <v>0</v>
      </c>
      <c r="H24" s="27">
        <f t="shared" ca="1" si="9"/>
        <v>0</v>
      </c>
      <c r="I24" s="27">
        <f t="shared" ca="1" si="9"/>
        <v>0</v>
      </c>
      <c r="J24" s="27">
        <f t="shared" ca="1" si="9"/>
        <v>0</v>
      </c>
      <c r="K24" s="27">
        <f t="shared" ca="1" si="9"/>
        <v>0</v>
      </c>
      <c r="L24" s="27">
        <f t="shared" ca="1" si="9"/>
        <v>0</v>
      </c>
      <c r="M24" s="27">
        <f t="shared" ca="1" si="9"/>
        <v>0</v>
      </c>
      <c r="N24" s="27">
        <f t="shared" ca="1" si="9"/>
        <v>0</v>
      </c>
      <c r="O24" s="27">
        <f t="shared" ca="1" si="9"/>
        <v>0</v>
      </c>
      <c r="P24" s="27">
        <f t="shared" ca="1" si="9"/>
        <v>0</v>
      </c>
      <c r="Q24" s="27">
        <f t="shared" ca="1" si="9"/>
        <v>0</v>
      </c>
      <c r="R24" s="27">
        <f t="shared" ca="1" si="9"/>
        <v>0</v>
      </c>
      <c r="S24" s="27">
        <f t="shared" ca="1" si="9"/>
        <v>0</v>
      </c>
      <c r="T24" s="27">
        <f t="shared" ca="1" si="9"/>
        <v>0</v>
      </c>
      <c r="U24" s="27">
        <f t="shared" ca="1" si="9"/>
        <v>0</v>
      </c>
      <c r="V24" s="27">
        <f t="shared" ca="1" si="9"/>
        <v>0</v>
      </c>
      <c r="W24" s="27">
        <f t="shared" ca="1" si="9"/>
        <v>0</v>
      </c>
      <c r="X24" s="27">
        <f t="shared" ca="1" si="9"/>
        <v>0</v>
      </c>
      <c r="Y24" s="27">
        <f t="shared" ca="1" si="9"/>
        <v>0</v>
      </c>
      <c r="Z24" s="36">
        <f ca="1">SUM(F24:Y24)</f>
        <v>0</v>
      </c>
      <c r="AA24" s="99">
        <f t="shared" ca="1" si="7"/>
        <v>0</v>
      </c>
      <c r="AC24" s="269"/>
      <c r="AD24" s="36">
        <f t="shared" ca="1" si="8"/>
        <v>0</v>
      </c>
    </row>
    <row r="25" spans="1:30" x14ac:dyDescent="0.35">
      <c r="B25" s="2" t="s">
        <v>281</v>
      </c>
      <c r="C25" s="8" t="s">
        <v>79</v>
      </c>
      <c r="D25" s="27">
        <f ca="1">HLOOKUP(D$10,vehicles_summary_table,2,FALSE)</f>
        <v>0</v>
      </c>
      <c r="F25" s="27">
        <f t="shared" ref="F25:Y25" ca="1" si="10">IFERROR(HLOOKUP(F$12,vehicles_by_house_summary_table,2,FALSE),0)</f>
        <v>0</v>
      </c>
      <c r="G25" s="27">
        <f t="shared" ca="1" si="10"/>
        <v>0</v>
      </c>
      <c r="H25" s="27">
        <f t="shared" ca="1" si="10"/>
        <v>0</v>
      </c>
      <c r="I25" s="27">
        <f t="shared" ca="1" si="10"/>
        <v>0</v>
      </c>
      <c r="J25" s="27">
        <f t="shared" ca="1" si="10"/>
        <v>0</v>
      </c>
      <c r="K25" s="27">
        <f t="shared" ca="1" si="10"/>
        <v>0</v>
      </c>
      <c r="L25" s="27">
        <f t="shared" ca="1" si="10"/>
        <v>0</v>
      </c>
      <c r="M25" s="27">
        <f t="shared" ca="1" si="10"/>
        <v>0</v>
      </c>
      <c r="N25" s="27">
        <f t="shared" ca="1" si="10"/>
        <v>0</v>
      </c>
      <c r="O25" s="27">
        <f t="shared" ca="1" si="10"/>
        <v>0</v>
      </c>
      <c r="P25" s="27">
        <f t="shared" ca="1" si="10"/>
        <v>0</v>
      </c>
      <c r="Q25" s="27">
        <f t="shared" ca="1" si="10"/>
        <v>0</v>
      </c>
      <c r="R25" s="27">
        <f t="shared" ca="1" si="10"/>
        <v>0</v>
      </c>
      <c r="S25" s="27">
        <f t="shared" ca="1" si="10"/>
        <v>0</v>
      </c>
      <c r="T25" s="27">
        <f t="shared" ca="1" si="10"/>
        <v>0</v>
      </c>
      <c r="U25" s="27">
        <f t="shared" ca="1" si="10"/>
        <v>0</v>
      </c>
      <c r="V25" s="27">
        <f t="shared" ca="1" si="10"/>
        <v>0</v>
      </c>
      <c r="W25" s="27">
        <f t="shared" ca="1" si="10"/>
        <v>0</v>
      </c>
      <c r="X25" s="27">
        <f t="shared" ca="1" si="10"/>
        <v>0</v>
      </c>
      <c r="Y25" s="27">
        <f t="shared" ca="1" si="10"/>
        <v>0</v>
      </c>
      <c r="Z25" s="36">
        <f ca="1">SUM(F25:Y25)</f>
        <v>0</v>
      </c>
      <c r="AA25" s="99">
        <f t="shared" ca="1" si="7"/>
        <v>0</v>
      </c>
      <c r="AC25" s="269"/>
      <c r="AD25" s="36">
        <f t="shared" ca="1" si="8"/>
        <v>0</v>
      </c>
    </row>
    <row r="26" spans="1:30" x14ac:dyDescent="0.35">
      <c r="B26" s="2" t="s">
        <v>299</v>
      </c>
      <c r="C26" s="8" t="s">
        <v>79</v>
      </c>
      <c r="D26" s="27">
        <f ca="1">HLOOKUP(D$10,direct_oh_summary_table,2,FALSE)</f>
        <v>0</v>
      </c>
      <c r="F26" s="27">
        <f t="shared" ref="F26:Y26" ca="1" si="11">IFERROR(HLOOKUP(F$12,direct_oh_by_house_summary_table,2,FALSE),0)</f>
        <v>0</v>
      </c>
      <c r="G26" s="27">
        <f t="shared" ca="1" si="11"/>
        <v>0</v>
      </c>
      <c r="H26" s="27">
        <f t="shared" ca="1" si="11"/>
        <v>0</v>
      </c>
      <c r="I26" s="27">
        <f t="shared" ca="1" si="11"/>
        <v>0</v>
      </c>
      <c r="J26" s="27">
        <f t="shared" ca="1" si="11"/>
        <v>0</v>
      </c>
      <c r="K26" s="27">
        <f t="shared" ca="1" si="11"/>
        <v>0</v>
      </c>
      <c r="L26" s="27">
        <f t="shared" ca="1" si="11"/>
        <v>0</v>
      </c>
      <c r="M26" s="27">
        <f t="shared" ca="1" si="11"/>
        <v>0</v>
      </c>
      <c r="N26" s="27">
        <f t="shared" ca="1" si="11"/>
        <v>0</v>
      </c>
      <c r="O26" s="27">
        <f t="shared" ca="1" si="11"/>
        <v>0</v>
      </c>
      <c r="P26" s="27">
        <f t="shared" ca="1" si="11"/>
        <v>0</v>
      </c>
      <c r="Q26" s="27">
        <f t="shared" ca="1" si="11"/>
        <v>0</v>
      </c>
      <c r="R26" s="27">
        <f t="shared" ca="1" si="11"/>
        <v>0</v>
      </c>
      <c r="S26" s="27">
        <f t="shared" ca="1" si="11"/>
        <v>0</v>
      </c>
      <c r="T26" s="27">
        <f t="shared" ca="1" si="11"/>
        <v>0</v>
      </c>
      <c r="U26" s="27">
        <f t="shared" ca="1" si="11"/>
        <v>0</v>
      </c>
      <c r="V26" s="27">
        <f t="shared" ca="1" si="11"/>
        <v>0</v>
      </c>
      <c r="W26" s="27">
        <f t="shared" ca="1" si="11"/>
        <v>0</v>
      </c>
      <c r="X26" s="27">
        <f t="shared" ca="1" si="11"/>
        <v>0</v>
      </c>
      <c r="Y26" s="27">
        <f t="shared" ca="1" si="11"/>
        <v>0</v>
      </c>
      <c r="Z26" s="36">
        <f ca="1">SUM(F26:Y26)</f>
        <v>0</v>
      </c>
      <c r="AA26" s="99">
        <f t="shared" ca="1" si="7"/>
        <v>0</v>
      </c>
      <c r="AC26" s="269"/>
      <c r="AD26" s="36">
        <f t="shared" ca="1" si="8"/>
        <v>0</v>
      </c>
    </row>
    <row r="27" spans="1:30" x14ac:dyDescent="0.35">
      <c r="B27" s="2" t="s">
        <v>300</v>
      </c>
      <c r="C27" s="8" t="s">
        <v>79</v>
      </c>
      <c r="D27" s="117">
        <f ca="1">HLOOKUP(D$10,admin_oh_summary_table,2,FALSE)</f>
        <v>0</v>
      </c>
      <c r="F27" s="117">
        <f ca="1">ROUND(+$D27*F$17,0)</f>
        <v>0</v>
      </c>
      <c r="G27" s="117">
        <f t="shared" ref="G27:U27" ca="1" si="12">ROUND(+$D27*G$17,0)</f>
        <v>0</v>
      </c>
      <c r="H27" s="117">
        <f t="shared" ca="1" si="12"/>
        <v>0</v>
      </c>
      <c r="I27" s="117">
        <f t="shared" ca="1" si="12"/>
        <v>0</v>
      </c>
      <c r="J27" s="117">
        <f t="shared" ca="1" si="12"/>
        <v>0</v>
      </c>
      <c r="K27" s="117">
        <f t="shared" ca="1" si="12"/>
        <v>0</v>
      </c>
      <c r="L27" s="117">
        <f t="shared" ca="1" si="12"/>
        <v>0</v>
      </c>
      <c r="M27" s="117">
        <f t="shared" ca="1" si="12"/>
        <v>0</v>
      </c>
      <c r="N27" s="117">
        <f t="shared" ca="1" si="12"/>
        <v>0</v>
      </c>
      <c r="O27" s="117">
        <f t="shared" ca="1" si="12"/>
        <v>0</v>
      </c>
      <c r="P27" s="117">
        <f t="shared" ca="1" si="12"/>
        <v>0</v>
      </c>
      <c r="Q27" s="117">
        <f t="shared" ca="1" si="12"/>
        <v>0</v>
      </c>
      <c r="R27" s="117">
        <f t="shared" ca="1" si="12"/>
        <v>0</v>
      </c>
      <c r="S27" s="117">
        <f t="shared" ca="1" si="12"/>
        <v>0</v>
      </c>
      <c r="T27" s="117">
        <f t="shared" ca="1" si="12"/>
        <v>0</v>
      </c>
      <c r="U27" s="117">
        <f t="shared" ca="1" si="12"/>
        <v>0</v>
      </c>
      <c r="V27" s="117">
        <f t="shared" ref="V27:Y27" ca="1" si="13">ROUND(+$D27*V$17,0)</f>
        <v>0</v>
      </c>
      <c r="W27" s="117">
        <f t="shared" ca="1" si="13"/>
        <v>0</v>
      </c>
      <c r="X27" s="117">
        <f t="shared" ca="1" si="13"/>
        <v>0</v>
      </c>
      <c r="Y27" s="118">
        <f t="shared" ca="1" si="13"/>
        <v>0</v>
      </c>
      <c r="Z27" s="36">
        <f ca="1">SUM(F27:Y27)</f>
        <v>0</v>
      </c>
      <c r="AA27" s="99">
        <f t="shared" ca="1" si="7"/>
        <v>0</v>
      </c>
      <c r="AC27" s="269"/>
      <c r="AD27" s="36">
        <f t="shared" ca="1" si="8"/>
        <v>0</v>
      </c>
    </row>
    <row r="28" spans="1:30" x14ac:dyDescent="0.35">
      <c r="B28" s="2" t="s">
        <v>301</v>
      </c>
      <c r="C28" s="8" t="s">
        <v>79</v>
      </c>
      <c r="D28" s="36">
        <f ca="1">SUM(D22:D27)</f>
        <v>0</v>
      </c>
      <c r="F28" s="36">
        <f ca="1">SUM(F22:F27)</f>
        <v>0</v>
      </c>
      <c r="G28" s="36">
        <f t="shared" ref="G28:Z28" ca="1" si="14">SUM(G22:G27)</f>
        <v>0</v>
      </c>
      <c r="H28" s="36">
        <f t="shared" ca="1" si="14"/>
        <v>0</v>
      </c>
      <c r="I28" s="36">
        <f t="shared" ca="1" si="14"/>
        <v>0</v>
      </c>
      <c r="J28" s="36">
        <f t="shared" ca="1" si="14"/>
        <v>0</v>
      </c>
      <c r="K28" s="36">
        <f t="shared" ca="1" si="14"/>
        <v>0</v>
      </c>
      <c r="L28" s="36">
        <f t="shared" ca="1" si="14"/>
        <v>0</v>
      </c>
      <c r="M28" s="36">
        <f t="shared" ca="1" si="14"/>
        <v>0</v>
      </c>
      <c r="N28" s="36">
        <f t="shared" ca="1" si="14"/>
        <v>0</v>
      </c>
      <c r="O28" s="36">
        <f t="shared" ca="1" si="14"/>
        <v>0</v>
      </c>
      <c r="P28" s="36">
        <f t="shared" ca="1" si="14"/>
        <v>0</v>
      </c>
      <c r="Q28" s="36">
        <f t="shared" ca="1" si="14"/>
        <v>0</v>
      </c>
      <c r="R28" s="36">
        <f t="shared" ca="1" si="14"/>
        <v>0</v>
      </c>
      <c r="S28" s="36">
        <f t="shared" ca="1" si="14"/>
        <v>0</v>
      </c>
      <c r="T28" s="36">
        <f t="shared" ca="1" si="14"/>
        <v>0</v>
      </c>
      <c r="U28" s="36">
        <f t="shared" ca="1" si="14"/>
        <v>0</v>
      </c>
      <c r="V28" s="36">
        <f t="shared" ca="1" si="14"/>
        <v>0</v>
      </c>
      <c r="W28" s="36">
        <f t="shared" ca="1" si="14"/>
        <v>0</v>
      </c>
      <c r="X28" s="36">
        <f t="shared" ca="1" si="14"/>
        <v>0</v>
      </c>
      <c r="Y28" s="36">
        <f t="shared" ca="1" si="14"/>
        <v>0</v>
      </c>
      <c r="Z28" s="248">
        <f t="shared" ca="1" si="14"/>
        <v>0</v>
      </c>
      <c r="AA28" s="99">
        <f t="shared" ca="1" si="7"/>
        <v>0</v>
      </c>
      <c r="AC28" s="36">
        <f t="shared" ref="AC28:AD28" si="15">SUM(AC22:AC27)</f>
        <v>0</v>
      </c>
      <c r="AD28" s="36">
        <f t="shared" ca="1" si="15"/>
        <v>0</v>
      </c>
    </row>
    <row r="29" spans="1:30" x14ac:dyDescent="0.35">
      <c r="B29" s="2" t="s">
        <v>302</v>
      </c>
      <c r="C29" s="8" t="s">
        <v>79</v>
      </c>
      <c r="F29" s="42">
        <f t="shared" ref="F29:Y29" ca="1" si="16">IF(F16=0,0,ROUND(+F28/F16,2))</f>
        <v>0</v>
      </c>
      <c r="G29" s="42">
        <f t="shared" ca="1" si="16"/>
        <v>0</v>
      </c>
      <c r="H29" s="42">
        <f t="shared" ca="1" si="16"/>
        <v>0</v>
      </c>
      <c r="I29" s="42">
        <f t="shared" ca="1" si="16"/>
        <v>0</v>
      </c>
      <c r="J29" s="42">
        <f t="shared" ca="1" si="16"/>
        <v>0</v>
      </c>
      <c r="K29" s="42">
        <f t="shared" ca="1" si="16"/>
        <v>0</v>
      </c>
      <c r="L29" s="42">
        <f t="shared" ca="1" si="16"/>
        <v>0</v>
      </c>
      <c r="M29" s="42">
        <f t="shared" ca="1" si="16"/>
        <v>0</v>
      </c>
      <c r="N29" s="42">
        <f t="shared" ca="1" si="16"/>
        <v>0</v>
      </c>
      <c r="O29" s="42">
        <f t="shared" ca="1" si="16"/>
        <v>0</v>
      </c>
      <c r="P29" s="42">
        <f t="shared" ca="1" si="16"/>
        <v>0</v>
      </c>
      <c r="Q29" s="42">
        <f t="shared" ca="1" si="16"/>
        <v>0</v>
      </c>
      <c r="R29" s="42">
        <f t="shared" ca="1" si="16"/>
        <v>0</v>
      </c>
      <c r="S29" s="42">
        <f t="shared" ca="1" si="16"/>
        <v>0</v>
      </c>
      <c r="T29" s="42">
        <f t="shared" ca="1" si="16"/>
        <v>0</v>
      </c>
      <c r="U29" s="42">
        <f t="shared" ca="1" si="16"/>
        <v>0</v>
      </c>
      <c r="V29" s="42">
        <f t="shared" ca="1" si="16"/>
        <v>0</v>
      </c>
      <c r="W29" s="42">
        <f t="shared" ca="1" si="16"/>
        <v>0</v>
      </c>
      <c r="X29" s="42">
        <f t="shared" ca="1" si="16"/>
        <v>0</v>
      </c>
      <c r="Y29" s="42">
        <f t="shared" ca="1" si="16"/>
        <v>0</v>
      </c>
    </row>
    <row r="30" spans="1:30" x14ac:dyDescent="0.35">
      <c r="C30" s="8"/>
    </row>
    <row r="31" spans="1:30" x14ac:dyDescent="0.35">
      <c r="C31" s="8"/>
    </row>
    <row r="32" spans="1:30" x14ac:dyDescent="0.35">
      <c r="C32" s="8"/>
    </row>
    <row r="33" spans="1:25" ht="18" x14ac:dyDescent="0.35">
      <c r="A33" s="244">
        <f>MAX(A$11:A32)+1</f>
        <v>3</v>
      </c>
      <c r="B33" s="7" t="s">
        <v>303</v>
      </c>
      <c r="C33" s="8"/>
    </row>
    <row r="34" spans="1:25" x14ac:dyDescent="0.35">
      <c r="B34" s="2" t="s">
        <v>278</v>
      </c>
      <c r="C34" s="8" t="s">
        <v>79</v>
      </c>
      <c r="F34" s="249">
        <f t="shared" ref="F34:Y34" ca="1" si="17">IF(F$16=0,0,+F22/F$16)</f>
        <v>0</v>
      </c>
      <c r="G34" s="249">
        <f t="shared" ca="1" si="17"/>
        <v>0</v>
      </c>
      <c r="H34" s="249">
        <f t="shared" ca="1" si="17"/>
        <v>0</v>
      </c>
      <c r="I34" s="249">
        <f t="shared" ca="1" si="17"/>
        <v>0</v>
      </c>
      <c r="J34" s="249">
        <f t="shared" ca="1" si="17"/>
        <v>0</v>
      </c>
      <c r="K34" s="249">
        <f t="shared" ca="1" si="17"/>
        <v>0</v>
      </c>
      <c r="L34" s="249">
        <f t="shared" ca="1" si="17"/>
        <v>0</v>
      </c>
      <c r="M34" s="249">
        <f t="shared" ca="1" si="17"/>
        <v>0</v>
      </c>
      <c r="N34" s="249">
        <f t="shared" ca="1" si="17"/>
        <v>0</v>
      </c>
      <c r="O34" s="249">
        <f t="shared" ca="1" si="17"/>
        <v>0</v>
      </c>
      <c r="P34" s="249">
        <f t="shared" ca="1" si="17"/>
        <v>0</v>
      </c>
      <c r="Q34" s="249">
        <f t="shared" ca="1" si="17"/>
        <v>0</v>
      </c>
      <c r="R34" s="249">
        <f t="shared" ca="1" si="17"/>
        <v>0</v>
      </c>
      <c r="S34" s="249">
        <f t="shared" ca="1" si="17"/>
        <v>0</v>
      </c>
      <c r="T34" s="249">
        <f t="shared" ca="1" si="17"/>
        <v>0</v>
      </c>
      <c r="U34" s="249">
        <f t="shared" ca="1" si="17"/>
        <v>0</v>
      </c>
      <c r="V34" s="249">
        <f t="shared" ca="1" si="17"/>
        <v>0</v>
      </c>
      <c r="W34" s="249">
        <f t="shared" ca="1" si="17"/>
        <v>0</v>
      </c>
      <c r="X34" s="249">
        <f t="shared" ca="1" si="17"/>
        <v>0</v>
      </c>
      <c r="Y34" s="249">
        <f t="shared" ca="1" si="17"/>
        <v>0</v>
      </c>
    </row>
    <row r="35" spans="1:25" x14ac:dyDescent="0.35">
      <c r="B35" s="2" t="s">
        <v>279</v>
      </c>
      <c r="C35" s="8" t="s">
        <v>79</v>
      </c>
      <c r="F35" s="249">
        <f t="shared" ref="F35:Y35" ca="1" si="18">IF(F$16=0,0,+F23/F$16)</f>
        <v>0</v>
      </c>
      <c r="G35" s="249">
        <f t="shared" ca="1" si="18"/>
        <v>0</v>
      </c>
      <c r="H35" s="249">
        <f t="shared" ca="1" si="18"/>
        <v>0</v>
      </c>
      <c r="I35" s="249">
        <f t="shared" ca="1" si="18"/>
        <v>0</v>
      </c>
      <c r="J35" s="249">
        <f t="shared" ca="1" si="18"/>
        <v>0</v>
      </c>
      <c r="K35" s="249">
        <f t="shared" ca="1" si="18"/>
        <v>0</v>
      </c>
      <c r="L35" s="249">
        <f t="shared" ca="1" si="18"/>
        <v>0</v>
      </c>
      <c r="M35" s="249">
        <f t="shared" ca="1" si="18"/>
        <v>0</v>
      </c>
      <c r="N35" s="249">
        <f t="shared" ca="1" si="18"/>
        <v>0</v>
      </c>
      <c r="O35" s="249">
        <f t="shared" ca="1" si="18"/>
        <v>0</v>
      </c>
      <c r="P35" s="249">
        <f t="shared" ca="1" si="18"/>
        <v>0</v>
      </c>
      <c r="Q35" s="249">
        <f t="shared" ca="1" si="18"/>
        <v>0</v>
      </c>
      <c r="R35" s="249">
        <f t="shared" ca="1" si="18"/>
        <v>0</v>
      </c>
      <c r="S35" s="249">
        <f t="shared" ca="1" si="18"/>
        <v>0</v>
      </c>
      <c r="T35" s="249">
        <f t="shared" ca="1" si="18"/>
        <v>0</v>
      </c>
      <c r="U35" s="249">
        <f t="shared" ca="1" si="18"/>
        <v>0</v>
      </c>
      <c r="V35" s="249">
        <f t="shared" ca="1" si="18"/>
        <v>0</v>
      </c>
      <c r="W35" s="249">
        <f t="shared" ca="1" si="18"/>
        <v>0</v>
      </c>
      <c r="X35" s="249">
        <f t="shared" ca="1" si="18"/>
        <v>0</v>
      </c>
      <c r="Y35" s="249">
        <f t="shared" ca="1" si="18"/>
        <v>0</v>
      </c>
    </row>
    <row r="36" spans="1:25" x14ac:dyDescent="0.35">
      <c r="B36" s="2" t="s">
        <v>280</v>
      </c>
      <c r="C36" s="8" t="s">
        <v>79</v>
      </c>
      <c r="F36" s="249">
        <f t="shared" ref="F36:Y36" ca="1" si="19">IF(F$16=0,0,+F24/F$16)</f>
        <v>0</v>
      </c>
      <c r="G36" s="249">
        <f t="shared" ca="1" si="19"/>
        <v>0</v>
      </c>
      <c r="H36" s="249">
        <f t="shared" ca="1" si="19"/>
        <v>0</v>
      </c>
      <c r="I36" s="249">
        <f t="shared" ca="1" si="19"/>
        <v>0</v>
      </c>
      <c r="J36" s="249">
        <f t="shared" ca="1" si="19"/>
        <v>0</v>
      </c>
      <c r="K36" s="249">
        <f t="shared" ca="1" si="19"/>
        <v>0</v>
      </c>
      <c r="L36" s="249">
        <f t="shared" ca="1" si="19"/>
        <v>0</v>
      </c>
      <c r="M36" s="249">
        <f t="shared" ca="1" si="19"/>
        <v>0</v>
      </c>
      <c r="N36" s="249">
        <f t="shared" ca="1" si="19"/>
        <v>0</v>
      </c>
      <c r="O36" s="249">
        <f t="shared" ca="1" si="19"/>
        <v>0</v>
      </c>
      <c r="P36" s="249">
        <f t="shared" ca="1" si="19"/>
        <v>0</v>
      </c>
      <c r="Q36" s="249">
        <f t="shared" ca="1" si="19"/>
        <v>0</v>
      </c>
      <c r="R36" s="249">
        <f t="shared" ca="1" si="19"/>
        <v>0</v>
      </c>
      <c r="S36" s="249">
        <f t="shared" ca="1" si="19"/>
        <v>0</v>
      </c>
      <c r="T36" s="249">
        <f t="shared" ca="1" si="19"/>
        <v>0</v>
      </c>
      <c r="U36" s="249">
        <f t="shared" ca="1" si="19"/>
        <v>0</v>
      </c>
      <c r="V36" s="249">
        <f t="shared" ca="1" si="19"/>
        <v>0</v>
      </c>
      <c r="W36" s="249">
        <f t="shared" ca="1" si="19"/>
        <v>0</v>
      </c>
      <c r="X36" s="249">
        <f t="shared" ca="1" si="19"/>
        <v>0</v>
      </c>
      <c r="Y36" s="249">
        <f t="shared" ca="1" si="19"/>
        <v>0</v>
      </c>
    </row>
    <row r="37" spans="1:25" x14ac:dyDescent="0.35">
      <c r="B37" s="2" t="s">
        <v>281</v>
      </c>
      <c r="C37" s="8" t="s">
        <v>79</v>
      </c>
      <c r="F37" s="249">
        <f t="shared" ref="F37:Y37" ca="1" si="20">IF(F$16=0,0,+F25/F$16)</f>
        <v>0</v>
      </c>
      <c r="G37" s="249">
        <f t="shared" ca="1" si="20"/>
        <v>0</v>
      </c>
      <c r="H37" s="249">
        <f t="shared" ca="1" si="20"/>
        <v>0</v>
      </c>
      <c r="I37" s="249">
        <f t="shared" ca="1" si="20"/>
        <v>0</v>
      </c>
      <c r="J37" s="249">
        <f t="shared" ca="1" si="20"/>
        <v>0</v>
      </c>
      <c r="K37" s="249">
        <f t="shared" ca="1" si="20"/>
        <v>0</v>
      </c>
      <c r="L37" s="249">
        <f t="shared" ca="1" si="20"/>
        <v>0</v>
      </c>
      <c r="M37" s="249">
        <f t="shared" ca="1" si="20"/>
        <v>0</v>
      </c>
      <c r="N37" s="249">
        <f t="shared" ca="1" si="20"/>
        <v>0</v>
      </c>
      <c r="O37" s="249">
        <f t="shared" ca="1" si="20"/>
        <v>0</v>
      </c>
      <c r="P37" s="249">
        <f t="shared" ca="1" si="20"/>
        <v>0</v>
      </c>
      <c r="Q37" s="249">
        <f t="shared" ca="1" si="20"/>
        <v>0</v>
      </c>
      <c r="R37" s="249">
        <f t="shared" ca="1" si="20"/>
        <v>0</v>
      </c>
      <c r="S37" s="249">
        <f t="shared" ca="1" si="20"/>
        <v>0</v>
      </c>
      <c r="T37" s="249">
        <f t="shared" ca="1" si="20"/>
        <v>0</v>
      </c>
      <c r="U37" s="249">
        <f t="shared" ca="1" si="20"/>
        <v>0</v>
      </c>
      <c r="V37" s="249">
        <f t="shared" ca="1" si="20"/>
        <v>0</v>
      </c>
      <c r="W37" s="249">
        <f t="shared" ca="1" si="20"/>
        <v>0</v>
      </c>
      <c r="X37" s="249">
        <f t="shared" ca="1" si="20"/>
        <v>0</v>
      </c>
      <c r="Y37" s="249">
        <f t="shared" ca="1" si="20"/>
        <v>0</v>
      </c>
    </row>
    <row r="38" spans="1:25" x14ac:dyDescent="0.35">
      <c r="B38" s="2" t="s">
        <v>299</v>
      </c>
      <c r="C38" s="8" t="s">
        <v>79</v>
      </c>
      <c r="F38" s="249">
        <f t="shared" ref="F38:Y38" ca="1" si="21">IF(F$16=0,0,+F26/F$16)</f>
        <v>0</v>
      </c>
      <c r="G38" s="249">
        <f t="shared" ca="1" si="21"/>
        <v>0</v>
      </c>
      <c r="H38" s="249">
        <f t="shared" ca="1" si="21"/>
        <v>0</v>
      </c>
      <c r="I38" s="249">
        <f t="shared" ca="1" si="21"/>
        <v>0</v>
      </c>
      <c r="J38" s="249">
        <f t="shared" ca="1" si="21"/>
        <v>0</v>
      </c>
      <c r="K38" s="249">
        <f t="shared" ca="1" si="21"/>
        <v>0</v>
      </c>
      <c r="L38" s="249">
        <f t="shared" ca="1" si="21"/>
        <v>0</v>
      </c>
      <c r="M38" s="249">
        <f t="shared" ca="1" si="21"/>
        <v>0</v>
      </c>
      <c r="N38" s="249">
        <f t="shared" ca="1" si="21"/>
        <v>0</v>
      </c>
      <c r="O38" s="249">
        <f t="shared" ca="1" si="21"/>
        <v>0</v>
      </c>
      <c r="P38" s="249">
        <f t="shared" ca="1" si="21"/>
        <v>0</v>
      </c>
      <c r="Q38" s="249">
        <f t="shared" ca="1" si="21"/>
        <v>0</v>
      </c>
      <c r="R38" s="249">
        <f t="shared" ca="1" si="21"/>
        <v>0</v>
      </c>
      <c r="S38" s="249">
        <f t="shared" ca="1" si="21"/>
        <v>0</v>
      </c>
      <c r="T38" s="249">
        <f t="shared" ca="1" si="21"/>
        <v>0</v>
      </c>
      <c r="U38" s="249">
        <f t="shared" ca="1" si="21"/>
        <v>0</v>
      </c>
      <c r="V38" s="249">
        <f t="shared" ca="1" si="21"/>
        <v>0</v>
      </c>
      <c r="W38" s="249">
        <f t="shared" ca="1" si="21"/>
        <v>0</v>
      </c>
      <c r="X38" s="249">
        <f t="shared" ca="1" si="21"/>
        <v>0</v>
      </c>
      <c r="Y38" s="249">
        <f t="shared" ca="1" si="21"/>
        <v>0</v>
      </c>
    </row>
    <row r="39" spans="1:25" x14ac:dyDescent="0.35">
      <c r="B39" s="2" t="s">
        <v>300</v>
      </c>
      <c r="C39" s="8" t="s">
        <v>79</v>
      </c>
      <c r="F39" s="250">
        <f t="shared" ref="F39:Y39" ca="1" si="22">IF(F$16=0,0,+F27/F$16)</f>
        <v>0</v>
      </c>
      <c r="G39" s="250">
        <f t="shared" ca="1" si="22"/>
        <v>0</v>
      </c>
      <c r="H39" s="250">
        <f t="shared" ca="1" si="22"/>
        <v>0</v>
      </c>
      <c r="I39" s="250">
        <f t="shared" ca="1" si="22"/>
        <v>0</v>
      </c>
      <c r="J39" s="250">
        <f t="shared" ca="1" si="22"/>
        <v>0</v>
      </c>
      <c r="K39" s="250">
        <f t="shared" ca="1" si="22"/>
        <v>0</v>
      </c>
      <c r="L39" s="250">
        <f t="shared" ca="1" si="22"/>
        <v>0</v>
      </c>
      <c r="M39" s="250">
        <f t="shared" ca="1" si="22"/>
        <v>0</v>
      </c>
      <c r="N39" s="250">
        <f t="shared" ca="1" si="22"/>
        <v>0</v>
      </c>
      <c r="O39" s="250">
        <f t="shared" ca="1" si="22"/>
        <v>0</v>
      </c>
      <c r="P39" s="250">
        <f t="shared" ca="1" si="22"/>
        <v>0</v>
      </c>
      <c r="Q39" s="250">
        <f t="shared" ca="1" si="22"/>
        <v>0</v>
      </c>
      <c r="R39" s="250">
        <f t="shared" ca="1" si="22"/>
        <v>0</v>
      </c>
      <c r="S39" s="250">
        <f t="shared" ca="1" si="22"/>
        <v>0</v>
      </c>
      <c r="T39" s="250">
        <f t="shared" ca="1" si="22"/>
        <v>0</v>
      </c>
      <c r="U39" s="250">
        <f t="shared" ca="1" si="22"/>
        <v>0</v>
      </c>
      <c r="V39" s="250">
        <f t="shared" ca="1" si="22"/>
        <v>0</v>
      </c>
      <c r="W39" s="250">
        <f t="shared" ca="1" si="22"/>
        <v>0</v>
      </c>
      <c r="X39" s="250">
        <f t="shared" ca="1" si="22"/>
        <v>0</v>
      </c>
      <c r="Y39" s="250">
        <f t="shared" ca="1" si="22"/>
        <v>0</v>
      </c>
    </row>
    <row r="40" spans="1:25" x14ac:dyDescent="0.35">
      <c r="B40" s="2" t="s">
        <v>302</v>
      </c>
      <c r="C40" s="8" t="s">
        <v>79</v>
      </c>
      <c r="F40" s="42">
        <f t="shared" ref="F40:Y40" ca="1" si="23">SUM(F34:F39)</f>
        <v>0</v>
      </c>
      <c r="G40" s="42">
        <f t="shared" ca="1" si="23"/>
        <v>0</v>
      </c>
      <c r="H40" s="42">
        <f t="shared" ca="1" si="23"/>
        <v>0</v>
      </c>
      <c r="I40" s="42">
        <f t="shared" ca="1" si="23"/>
        <v>0</v>
      </c>
      <c r="J40" s="42">
        <f t="shared" ca="1" si="23"/>
        <v>0</v>
      </c>
      <c r="K40" s="42">
        <f t="shared" ca="1" si="23"/>
        <v>0</v>
      </c>
      <c r="L40" s="42">
        <f t="shared" ca="1" si="23"/>
        <v>0</v>
      </c>
      <c r="M40" s="42">
        <f t="shared" ca="1" si="23"/>
        <v>0</v>
      </c>
      <c r="N40" s="42">
        <f t="shared" ca="1" si="23"/>
        <v>0</v>
      </c>
      <c r="O40" s="42">
        <f t="shared" ca="1" si="23"/>
        <v>0</v>
      </c>
      <c r="P40" s="42">
        <f t="shared" ca="1" si="23"/>
        <v>0</v>
      </c>
      <c r="Q40" s="42">
        <f t="shared" ca="1" si="23"/>
        <v>0</v>
      </c>
      <c r="R40" s="42">
        <f t="shared" ca="1" si="23"/>
        <v>0</v>
      </c>
      <c r="S40" s="42">
        <f t="shared" ca="1" si="23"/>
        <v>0</v>
      </c>
      <c r="T40" s="42">
        <f t="shared" ca="1" si="23"/>
        <v>0</v>
      </c>
      <c r="U40" s="42">
        <f t="shared" ca="1" si="23"/>
        <v>0</v>
      </c>
      <c r="V40" s="42">
        <f t="shared" ca="1" si="23"/>
        <v>0</v>
      </c>
      <c r="W40" s="42">
        <f t="shared" ca="1" si="23"/>
        <v>0</v>
      </c>
      <c r="X40" s="42">
        <f t="shared" ca="1" si="23"/>
        <v>0</v>
      </c>
      <c r="Y40" s="42">
        <f t="shared" ca="1" si="23"/>
        <v>0</v>
      </c>
    </row>
    <row r="41" spans="1:25" x14ac:dyDescent="0.35">
      <c r="C41" s="8"/>
    </row>
    <row r="42" spans="1:25" x14ac:dyDescent="0.35">
      <c r="C42" s="8"/>
    </row>
    <row r="43" spans="1:25" x14ac:dyDescent="0.35">
      <c r="C43" s="8"/>
    </row>
    <row r="44" spans="1:25" ht="18" x14ac:dyDescent="0.35">
      <c r="A44" s="244">
        <f>MAX(A$11:A43)+1</f>
        <v>4</v>
      </c>
      <c r="B44" s="7" t="s">
        <v>304</v>
      </c>
      <c r="C44" s="8"/>
    </row>
    <row r="45" spans="1:25" x14ac:dyDescent="0.35">
      <c r="B45" s="2" t="s">
        <v>305</v>
      </c>
      <c r="C45" s="8" t="s">
        <v>306</v>
      </c>
      <c r="F45" s="72"/>
      <c r="G45" s="72"/>
      <c r="H45" s="72"/>
      <c r="I45" s="72"/>
      <c r="J45" s="72"/>
      <c r="K45" s="72"/>
      <c r="L45" s="72"/>
      <c r="M45" s="72"/>
      <c r="N45" s="72"/>
      <c r="O45" s="72"/>
      <c r="P45" s="72"/>
      <c r="Q45" s="72"/>
      <c r="R45" s="72"/>
      <c r="S45" s="72"/>
      <c r="T45" s="72"/>
      <c r="U45" s="72"/>
      <c r="V45" s="72"/>
      <c r="W45" s="72"/>
      <c r="X45" s="72"/>
      <c r="Y45" s="72"/>
    </row>
    <row r="46" spans="1:25" x14ac:dyDescent="0.35">
      <c r="B46" s="2" t="s">
        <v>307</v>
      </c>
      <c r="C46" s="8" t="s">
        <v>306</v>
      </c>
      <c r="F46" s="72"/>
      <c r="G46" s="72"/>
      <c r="H46" s="72"/>
      <c r="I46" s="72"/>
      <c r="J46" s="72"/>
      <c r="K46" s="72"/>
      <c r="L46" s="72"/>
      <c r="M46" s="72"/>
      <c r="N46" s="72"/>
      <c r="O46" s="72"/>
      <c r="P46" s="72"/>
      <c r="Q46" s="72"/>
      <c r="R46" s="72"/>
      <c r="S46" s="72"/>
      <c r="T46" s="72"/>
      <c r="U46" s="72"/>
      <c r="V46" s="72"/>
      <c r="W46" s="72"/>
      <c r="X46" s="72"/>
      <c r="Y46" s="72"/>
    </row>
    <row r="47" spans="1:25" x14ac:dyDescent="0.35">
      <c r="B47" s="2" t="s">
        <v>308</v>
      </c>
      <c r="C47" s="8" t="s">
        <v>306</v>
      </c>
      <c r="F47" s="28">
        <f>SUM(F45:F46)</f>
        <v>0</v>
      </c>
      <c r="G47" s="28">
        <f t="shared" ref="G47:Y47" si="24">SUM(G45:G46)</f>
        <v>0</v>
      </c>
      <c r="H47" s="28">
        <f t="shared" si="24"/>
        <v>0</v>
      </c>
      <c r="I47" s="28">
        <f t="shared" si="24"/>
        <v>0</v>
      </c>
      <c r="J47" s="28">
        <f t="shared" si="24"/>
        <v>0</v>
      </c>
      <c r="K47" s="28">
        <f t="shared" si="24"/>
        <v>0</v>
      </c>
      <c r="L47" s="28">
        <f t="shared" si="24"/>
        <v>0</v>
      </c>
      <c r="M47" s="28">
        <f t="shared" si="24"/>
        <v>0</v>
      </c>
      <c r="N47" s="28">
        <f t="shared" si="24"/>
        <v>0</v>
      </c>
      <c r="O47" s="28">
        <f t="shared" si="24"/>
        <v>0</v>
      </c>
      <c r="P47" s="28">
        <f t="shared" si="24"/>
        <v>0</v>
      </c>
      <c r="Q47" s="28">
        <f t="shared" si="24"/>
        <v>0</v>
      </c>
      <c r="R47" s="28">
        <f t="shared" si="24"/>
        <v>0</v>
      </c>
      <c r="S47" s="28">
        <f t="shared" si="24"/>
        <v>0</v>
      </c>
      <c r="T47" s="28">
        <f t="shared" si="24"/>
        <v>0</v>
      </c>
      <c r="U47" s="28">
        <f t="shared" si="24"/>
        <v>0</v>
      </c>
      <c r="V47" s="28">
        <f t="shared" si="24"/>
        <v>0</v>
      </c>
      <c r="W47" s="28">
        <f t="shared" si="24"/>
        <v>0</v>
      </c>
      <c r="X47" s="28">
        <f t="shared" si="24"/>
        <v>0</v>
      </c>
      <c r="Y47" s="28">
        <f t="shared" si="24"/>
        <v>0</v>
      </c>
    </row>
    <row r="48" spans="1:25" x14ac:dyDescent="0.35">
      <c r="C48" s="8"/>
    </row>
    <row r="49" spans="1:26" x14ac:dyDescent="0.35">
      <c r="C49" s="8"/>
    </row>
    <row r="50" spans="1:26" x14ac:dyDescent="0.35">
      <c r="A50" s="270"/>
      <c r="B50" s="270"/>
      <c r="C50" s="8"/>
    </row>
    <row r="51" spans="1:26" ht="18" x14ac:dyDescent="0.35">
      <c r="A51" s="244">
        <f>MAX(A$11:A50)+1</f>
        <v>5</v>
      </c>
      <c r="B51" s="7" t="s">
        <v>309</v>
      </c>
      <c r="C51" s="8"/>
    </row>
    <row r="52" spans="1:26" x14ac:dyDescent="0.35">
      <c r="B52" s="2" t="s">
        <v>310</v>
      </c>
      <c r="C52" s="8" t="str">
        <f>+C29</f>
        <v>$</v>
      </c>
      <c r="F52" s="250">
        <f ca="1">+F29</f>
        <v>0</v>
      </c>
      <c r="G52" s="250">
        <f t="shared" ref="G52:Y52" ca="1" si="25">+G29</f>
        <v>0</v>
      </c>
      <c r="H52" s="250">
        <f t="shared" ca="1" si="25"/>
        <v>0</v>
      </c>
      <c r="I52" s="250">
        <f t="shared" ca="1" si="25"/>
        <v>0</v>
      </c>
      <c r="J52" s="250">
        <f t="shared" ca="1" si="25"/>
        <v>0</v>
      </c>
      <c r="K52" s="250">
        <f t="shared" ca="1" si="25"/>
        <v>0</v>
      </c>
      <c r="L52" s="250">
        <f t="shared" ca="1" si="25"/>
        <v>0</v>
      </c>
      <c r="M52" s="250">
        <f t="shared" ca="1" si="25"/>
        <v>0</v>
      </c>
      <c r="N52" s="250">
        <f t="shared" ca="1" si="25"/>
        <v>0</v>
      </c>
      <c r="O52" s="250">
        <f t="shared" ca="1" si="25"/>
        <v>0</v>
      </c>
      <c r="P52" s="250">
        <f t="shared" ca="1" si="25"/>
        <v>0</v>
      </c>
      <c r="Q52" s="250">
        <f t="shared" ca="1" si="25"/>
        <v>0</v>
      </c>
      <c r="R52" s="250">
        <f t="shared" ca="1" si="25"/>
        <v>0</v>
      </c>
      <c r="S52" s="250">
        <f t="shared" ca="1" si="25"/>
        <v>0</v>
      </c>
      <c r="T52" s="250">
        <f t="shared" ca="1" si="25"/>
        <v>0</v>
      </c>
      <c r="U52" s="250">
        <f t="shared" ca="1" si="25"/>
        <v>0</v>
      </c>
      <c r="V52" s="250">
        <f t="shared" ca="1" si="25"/>
        <v>0</v>
      </c>
      <c r="W52" s="250">
        <f t="shared" ca="1" si="25"/>
        <v>0</v>
      </c>
      <c r="X52" s="250">
        <f t="shared" ca="1" si="25"/>
        <v>0</v>
      </c>
      <c r="Y52" s="271">
        <f t="shared" ca="1" si="25"/>
        <v>0</v>
      </c>
      <c r="Z52" s="42">
        <f ca="1">SUM(F52:Y52)</f>
        <v>0</v>
      </c>
    </row>
    <row r="53" spans="1:26" x14ac:dyDescent="0.35">
      <c r="B53" s="2" t="s">
        <v>311</v>
      </c>
      <c r="C53" s="8" t="s">
        <v>79</v>
      </c>
      <c r="F53" s="250">
        <f t="shared" ref="F53:Y53" ca="1" si="26">ROUND(+F29*F47,2)</f>
        <v>0</v>
      </c>
      <c r="G53" s="250">
        <f t="shared" ca="1" si="26"/>
        <v>0</v>
      </c>
      <c r="H53" s="250">
        <f t="shared" ca="1" si="26"/>
        <v>0</v>
      </c>
      <c r="I53" s="250">
        <f t="shared" ca="1" si="26"/>
        <v>0</v>
      </c>
      <c r="J53" s="250">
        <f t="shared" ca="1" si="26"/>
        <v>0</v>
      </c>
      <c r="K53" s="250">
        <f t="shared" ca="1" si="26"/>
        <v>0</v>
      </c>
      <c r="L53" s="250">
        <f t="shared" ca="1" si="26"/>
        <v>0</v>
      </c>
      <c r="M53" s="250">
        <f t="shared" ca="1" si="26"/>
        <v>0</v>
      </c>
      <c r="N53" s="250">
        <f t="shared" ca="1" si="26"/>
        <v>0</v>
      </c>
      <c r="O53" s="250">
        <f t="shared" ca="1" si="26"/>
        <v>0</v>
      </c>
      <c r="P53" s="250">
        <f t="shared" ca="1" si="26"/>
        <v>0</v>
      </c>
      <c r="Q53" s="250">
        <f t="shared" ca="1" si="26"/>
        <v>0</v>
      </c>
      <c r="R53" s="250">
        <f t="shared" ca="1" si="26"/>
        <v>0</v>
      </c>
      <c r="S53" s="250">
        <f t="shared" ca="1" si="26"/>
        <v>0</v>
      </c>
      <c r="T53" s="250">
        <f t="shared" ca="1" si="26"/>
        <v>0</v>
      </c>
      <c r="U53" s="250">
        <f t="shared" ca="1" si="26"/>
        <v>0</v>
      </c>
      <c r="V53" s="250">
        <f t="shared" ca="1" si="26"/>
        <v>0</v>
      </c>
      <c r="W53" s="250">
        <f t="shared" ca="1" si="26"/>
        <v>0</v>
      </c>
      <c r="X53" s="250">
        <f t="shared" ca="1" si="26"/>
        <v>0</v>
      </c>
      <c r="Y53" s="271">
        <f t="shared" ca="1" si="26"/>
        <v>0</v>
      </c>
      <c r="Z53" s="42">
        <f ca="1">SUM(F53:Y53)</f>
        <v>0</v>
      </c>
    </row>
    <row r="54" spans="1:26" x14ac:dyDescent="0.35">
      <c r="B54" s="2" t="s">
        <v>312</v>
      </c>
      <c r="C54" s="8" t="s">
        <v>79</v>
      </c>
      <c r="F54" s="42">
        <f ca="1">SUM(F52:F53)</f>
        <v>0</v>
      </c>
      <c r="G54" s="42">
        <f t="shared" ref="G54:Y54" ca="1" si="27">SUM(G52:G53)</f>
        <v>0</v>
      </c>
      <c r="H54" s="42">
        <f t="shared" ca="1" si="27"/>
        <v>0</v>
      </c>
      <c r="I54" s="42">
        <f t="shared" ca="1" si="27"/>
        <v>0</v>
      </c>
      <c r="J54" s="42">
        <f t="shared" ca="1" si="27"/>
        <v>0</v>
      </c>
      <c r="K54" s="42">
        <f t="shared" ca="1" si="27"/>
        <v>0</v>
      </c>
      <c r="L54" s="42">
        <f t="shared" ca="1" si="27"/>
        <v>0</v>
      </c>
      <c r="M54" s="42">
        <f t="shared" ca="1" si="27"/>
        <v>0</v>
      </c>
      <c r="N54" s="42">
        <f t="shared" ca="1" si="27"/>
        <v>0</v>
      </c>
      <c r="O54" s="42">
        <f t="shared" ca="1" si="27"/>
        <v>0</v>
      </c>
      <c r="P54" s="42">
        <f t="shared" ca="1" si="27"/>
        <v>0</v>
      </c>
      <c r="Q54" s="42">
        <f t="shared" ca="1" si="27"/>
        <v>0</v>
      </c>
      <c r="R54" s="42">
        <f t="shared" ca="1" si="27"/>
        <v>0</v>
      </c>
      <c r="S54" s="42">
        <f t="shared" ca="1" si="27"/>
        <v>0</v>
      </c>
      <c r="T54" s="42">
        <f t="shared" ca="1" si="27"/>
        <v>0</v>
      </c>
      <c r="U54" s="42">
        <f t="shared" ca="1" si="27"/>
        <v>0</v>
      </c>
      <c r="V54" s="42">
        <f t="shared" ca="1" si="27"/>
        <v>0</v>
      </c>
      <c r="W54" s="42">
        <f t="shared" ca="1" si="27"/>
        <v>0</v>
      </c>
      <c r="X54" s="42">
        <f t="shared" ca="1" si="27"/>
        <v>0</v>
      </c>
      <c r="Y54" s="178">
        <f t="shared" ca="1" si="27"/>
        <v>0</v>
      </c>
      <c r="Z54" s="42">
        <f ca="1">SUM(Z52:Z53)</f>
        <v>0</v>
      </c>
    </row>
    <row r="55" spans="1:26" x14ac:dyDescent="0.35">
      <c r="C55" s="8"/>
    </row>
    <row r="56" spans="1:26" x14ac:dyDescent="0.35">
      <c r="B56" s="2" t="s">
        <v>326</v>
      </c>
      <c r="C56" s="8"/>
      <c r="F56" s="272" t="str">
        <f ca="1">+F12</f>
        <v>NOT IN USE</v>
      </c>
      <c r="G56" s="272" t="str">
        <f t="shared" ref="G56:Y56" ca="1" si="28">+G12</f>
        <v>NOT IN USE</v>
      </c>
      <c r="H56" s="272" t="str">
        <f t="shared" ca="1" si="28"/>
        <v>NOT IN USE</v>
      </c>
      <c r="I56" s="272" t="str">
        <f t="shared" ca="1" si="28"/>
        <v>NOT IN USE</v>
      </c>
      <c r="J56" s="272" t="str">
        <f t="shared" ca="1" si="28"/>
        <v>NOT IN USE</v>
      </c>
      <c r="K56" s="272" t="str">
        <f t="shared" ca="1" si="28"/>
        <v>NOT IN USE</v>
      </c>
      <c r="L56" s="272" t="str">
        <f t="shared" ca="1" si="28"/>
        <v>NOT IN USE</v>
      </c>
      <c r="M56" s="272" t="str">
        <f t="shared" ca="1" si="28"/>
        <v>NOT IN USE</v>
      </c>
      <c r="N56" s="272" t="str">
        <f t="shared" ca="1" si="28"/>
        <v>NOT IN USE</v>
      </c>
      <c r="O56" s="272" t="str">
        <f t="shared" ca="1" si="28"/>
        <v>NOT IN USE</v>
      </c>
      <c r="P56" s="272" t="str">
        <f t="shared" ca="1" si="28"/>
        <v>NOT IN USE</v>
      </c>
      <c r="Q56" s="272" t="str">
        <f t="shared" ca="1" si="28"/>
        <v>NOT IN USE</v>
      </c>
      <c r="R56" s="272" t="str">
        <f t="shared" ca="1" si="28"/>
        <v>NOT IN USE</v>
      </c>
      <c r="S56" s="272" t="str">
        <f t="shared" ca="1" si="28"/>
        <v>NOT IN USE</v>
      </c>
      <c r="T56" s="272" t="str">
        <f t="shared" ca="1" si="28"/>
        <v>NOT IN USE</v>
      </c>
      <c r="U56" s="272" t="str">
        <f t="shared" ca="1" si="28"/>
        <v>NOT IN USE</v>
      </c>
      <c r="V56" s="272" t="str">
        <f t="shared" ca="1" si="28"/>
        <v>NOT IN USE</v>
      </c>
      <c r="W56" s="272" t="str">
        <f t="shared" ca="1" si="28"/>
        <v>NOT IN USE</v>
      </c>
      <c r="X56" s="272" t="str">
        <f t="shared" ca="1" si="28"/>
        <v>NOT IN USE</v>
      </c>
      <c r="Y56" s="272" t="str">
        <f t="shared" ca="1" si="28"/>
        <v>NOT IN USE</v>
      </c>
    </row>
    <row r="57" spans="1:26" x14ac:dyDescent="0.35">
      <c r="B57" s="2" t="s">
        <v>309</v>
      </c>
      <c r="C57" s="8" t="s">
        <v>79</v>
      </c>
      <c r="F57" s="258">
        <f ca="1">+F54</f>
        <v>0</v>
      </c>
      <c r="G57" s="258">
        <f t="shared" ref="G57:Y57" ca="1" si="29">+G54</f>
        <v>0</v>
      </c>
      <c r="H57" s="258">
        <f t="shared" ca="1" si="29"/>
        <v>0</v>
      </c>
      <c r="I57" s="258">
        <f t="shared" ca="1" si="29"/>
        <v>0</v>
      </c>
      <c r="J57" s="258">
        <f t="shared" ca="1" si="29"/>
        <v>0</v>
      </c>
      <c r="K57" s="258">
        <f t="shared" ca="1" si="29"/>
        <v>0</v>
      </c>
      <c r="L57" s="258">
        <f t="shared" ca="1" si="29"/>
        <v>0</v>
      </c>
      <c r="M57" s="258">
        <f t="shared" ca="1" si="29"/>
        <v>0</v>
      </c>
      <c r="N57" s="258">
        <f t="shared" ca="1" si="29"/>
        <v>0</v>
      </c>
      <c r="O57" s="258">
        <f t="shared" ca="1" si="29"/>
        <v>0</v>
      </c>
      <c r="P57" s="258">
        <f t="shared" ca="1" si="29"/>
        <v>0</v>
      </c>
      <c r="Q57" s="258">
        <f t="shared" ca="1" si="29"/>
        <v>0</v>
      </c>
      <c r="R57" s="258">
        <f t="shared" ca="1" si="29"/>
        <v>0</v>
      </c>
      <c r="S57" s="258">
        <f t="shared" ca="1" si="29"/>
        <v>0</v>
      </c>
      <c r="T57" s="258">
        <f t="shared" ca="1" si="29"/>
        <v>0</v>
      </c>
      <c r="U57" s="258">
        <f t="shared" ca="1" si="29"/>
        <v>0</v>
      </c>
      <c r="V57" s="258">
        <f t="shared" ca="1" si="29"/>
        <v>0</v>
      </c>
      <c r="W57" s="258">
        <f t="shared" ca="1" si="29"/>
        <v>0</v>
      </c>
      <c r="X57" s="258">
        <f t="shared" ca="1" si="29"/>
        <v>0</v>
      </c>
      <c r="Y57" s="258">
        <f t="shared" ca="1" si="29"/>
        <v>0</v>
      </c>
    </row>
    <row r="58" spans="1:26" x14ac:dyDescent="0.35">
      <c r="B58" s="2" t="s">
        <v>292</v>
      </c>
      <c r="C58" s="8" t="str">
        <f>+C35</f>
        <v>$</v>
      </c>
      <c r="F58" s="66"/>
      <c r="G58" s="66"/>
      <c r="H58" s="66"/>
      <c r="I58" s="66"/>
      <c r="J58" s="66"/>
      <c r="K58" s="66"/>
      <c r="L58" s="66"/>
      <c r="M58" s="66"/>
      <c r="N58" s="66"/>
      <c r="O58" s="66"/>
      <c r="P58" s="66"/>
      <c r="Q58" s="66"/>
      <c r="R58" s="66"/>
      <c r="S58" s="66"/>
      <c r="T58" s="66"/>
      <c r="U58" s="66"/>
      <c r="V58" s="66"/>
      <c r="W58" s="66"/>
      <c r="X58" s="66"/>
      <c r="Y58" s="66"/>
    </row>
    <row r="59" spans="1:26" x14ac:dyDescent="0.35">
      <c r="B59" s="2" t="s">
        <v>314</v>
      </c>
      <c r="C59" s="8" t="s">
        <v>79</v>
      </c>
      <c r="F59" s="259">
        <f ca="1">+F57-F58</f>
        <v>0</v>
      </c>
      <c r="G59" s="259">
        <f t="shared" ref="G59:Y59" ca="1" si="30">+G57-G58</f>
        <v>0</v>
      </c>
      <c r="H59" s="259">
        <f t="shared" ca="1" si="30"/>
        <v>0</v>
      </c>
      <c r="I59" s="259">
        <f t="shared" ca="1" si="30"/>
        <v>0</v>
      </c>
      <c r="J59" s="259">
        <f t="shared" ca="1" si="30"/>
        <v>0</v>
      </c>
      <c r="K59" s="259">
        <f t="shared" ca="1" si="30"/>
        <v>0</v>
      </c>
      <c r="L59" s="259">
        <f t="shared" ca="1" si="30"/>
        <v>0</v>
      </c>
      <c r="M59" s="259">
        <f t="shared" ca="1" si="30"/>
        <v>0</v>
      </c>
      <c r="N59" s="259">
        <f t="shared" ca="1" si="30"/>
        <v>0</v>
      </c>
      <c r="O59" s="259">
        <f t="shared" ca="1" si="30"/>
        <v>0</v>
      </c>
      <c r="P59" s="259">
        <f t="shared" ca="1" si="30"/>
        <v>0</v>
      </c>
      <c r="Q59" s="259">
        <f t="shared" ca="1" si="30"/>
        <v>0</v>
      </c>
      <c r="R59" s="259">
        <f t="shared" ca="1" si="30"/>
        <v>0</v>
      </c>
      <c r="S59" s="259">
        <f t="shared" ca="1" si="30"/>
        <v>0</v>
      </c>
      <c r="T59" s="259">
        <f t="shared" ca="1" si="30"/>
        <v>0</v>
      </c>
      <c r="U59" s="259">
        <f t="shared" ca="1" si="30"/>
        <v>0</v>
      </c>
      <c r="V59" s="259">
        <f t="shared" ca="1" si="30"/>
        <v>0</v>
      </c>
      <c r="W59" s="259">
        <f t="shared" ca="1" si="30"/>
        <v>0</v>
      </c>
      <c r="X59" s="259">
        <f t="shared" ca="1" si="30"/>
        <v>0</v>
      </c>
      <c r="Y59" s="259">
        <f t="shared" ca="1" si="30"/>
        <v>0</v>
      </c>
    </row>
    <row r="60" spans="1:26" x14ac:dyDescent="0.35">
      <c r="B60" s="2" t="s">
        <v>314</v>
      </c>
      <c r="C60" s="8" t="s">
        <v>306</v>
      </c>
      <c r="F60" s="260">
        <f>IF(F58=0,0,+F59/F58)</f>
        <v>0</v>
      </c>
      <c r="G60" s="260">
        <f t="shared" ref="G60:Y60" si="31">IF(G58=0,0,+G59/G58)</f>
        <v>0</v>
      </c>
      <c r="H60" s="260">
        <f t="shared" si="31"/>
        <v>0</v>
      </c>
      <c r="I60" s="260">
        <f t="shared" si="31"/>
        <v>0</v>
      </c>
      <c r="J60" s="260">
        <f t="shared" si="31"/>
        <v>0</v>
      </c>
      <c r="K60" s="260">
        <f t="shared" si="31"/>
        <v>0</v>
      </c>
      <c r="L60" s="260">
        <f t="shared" si="31"/>
        <v>0</v>
      </c>
      <c r="M60" s="260">
        <f t="shared" si="31"/>
        <v>0</v>
      </c>
      <c r="N60" s="260">
        <f t="shared" si="31"/>
        <v>0</v>
      </c>
      <c r="O60" s="260">
        <f t="shared" si="31"/>
        <v>0</v>
      </c>
      <c r="P60" s="260">
        <f t="shared" si="31"/>
        <v>0</v>
      </c>
      <c r="Q60" s="260">
        <f t="shared" si="31"/>
        <v>0</v>
      </c>
      <c r="R60" s="260">
        <f t="shared" si="31"/>
        <v>0</v>
      </c>
      <c r="S60" s="260">
        <f t="shared" si="31"/>
        <v>0</v>
      </c>
      <c r="T60" s="260">
        <f t="shared" si="31"/>
        <v>0</v>
      </c>
      <c r="U60" s="260">
        <f t="shared" si="31"/>
        <v>0</v>
      </c>
      <c r="V60" s="260">
        <f t="shared" si="31"/>
        <v>0</v>
      </c>
      <c r="W60" s="260">
        <f t="shared" si="31"/>
        <v>0</v>
      </c>
      <c r="X60" s="260">
        <f t="shared" si="31"/>
        <v>0</v>
      </c>
      <c r="Y60" s="260">
        <f t="shared" si="31"/>
        <v>0</v>
      </c>
    </row>
    <row r="61" spans="1:26" x14ac:dyDescent="0.35">
      <c r="C61" s="8"/>
    </row>
    <row r="62" spans="1:26" x14ac:dyDescent="0.35">
      <c r="C62" s="8"/>
    </row>
    <row r="63" spans="1:26" x14ac:dyDescent="0.35">
      <c r="C63" s="8"/>
    </row>
    <row r="64" spans="1:26" ht="18" x14ac:dyDescent="0.35">
      <c r="A64" s="244">
        <f>MAX(A$11:A63)+1</f>
        <v>6</v>
      </c>
      <c r="B64" s="7" t="s">
        <v>315</v>
      </c>
      <c r="C64" s="8"/>
    </row>
    <row r="65" spans="1:30" x14ac:dyDescent="0.35">
      <c r="B65" s="2" t="s">
        <v>316</v>
      </c>
      <c r="C65" s="8" t="s">
        <v>79</v>
      </c>
      <c r="F65" s="117">
        <f t="shared" ref="F65:Y65" ca="1" si="32">ROUND(F16*F54,0)</f>
        <v>0</v>
      </c>
      <c r="G65" s="117">
        <f t="shared" ca="1" si="32"/>
        <v>0</v>
      </c>
      <c r="H65" s="117">
        <f t="shared" ca="1" si="32"/>
        <v>0</v>
      </c>
      <c r="I65" s="117">
        <f t="shared" ca="1" si="32"/>
        <v>0</v>
      </c>
      <c r="J65" s="117">
        <f t="shared" ca="1" si="32"/>
        <v>0</v>
      </c>
      <c r="K65" s="117">
        <f t="shared" ca="1" si="32"/>
        <v>0</v>
      </c>
      <c r="L65" s="117">
        <f t="shared" ca="1" si="32"/>
        <v>0</v>
      </c>
      <c r="M65" s="117">
        <f t="shared" ca="1" si="32"/>
        <v>0</v>
      </c>
      <c r="N65" s="117">
        <f t="shared" ca="1" si="32"/>
        <v>0</v>
      </c>
      <c r="O65" s="117">
        <f t="shared" ca="1" si="32"/>
        <v>0</v>
      </c>
      <c r="P65" s="117">
        <f t="shared" ca="1" si="32"/>
        <v>0</v>
      </c>
      <c r="Q65" s="117">
        <f t="shared" ca="1" si="32"/>
        <v>0</v>
      </c>
      <c r="R65" s="117">
        <f t="shared" ca="1" si="32"/>
        <v>0</v>
      </c>
      <c r="S65" s="117">
        <f t="shared" ca="1" si="32"/>
        <v>0</v>
      </c>
      <c r="T65" s="117">
        <f t="shared" ca="1" si="32"/>
        <v>0</v>
      </c>
      <c r="U65" s="117">
        <f t="shared" ca="1" si="32"/>
        <v>0</v>
      </c>
      <c r="V65" s="117">
        <f t="shared" ca="1" si="32"/>
        <v>0</v>
      </c>
      <c r="W65" s="117">
        <f t="shared" ca="1" si="32"/>
        <v>0</v>
      </c>
      <c r="X65" s="117">
        <f t="shared" ca="1" si="32"/>
        <v>0</v>
      </c>
      <c r="Y65" s="118">
        <f t="shared" ca="1" si="32"/>
        <v>0</v>
      </c>
      <c r="Z65" s="36">
        <f ca="1">SUM(F65:Y65)</f>
        <v>0</v>
      </c>
      <c r="AC65" s="246"/>
      <c r="AD65" s="36">
        <f t="shared" ref="AD65" ca="1" si="33">+AC65-Z65</f>
        <v>0</v>
      </c>
    </row>
    <row r="66" spans="1:30" x14ac:dyDescent="0.35">
      <c r="B66" s="2" t="s">
        <v>317</v>
      </c>
      <c r="C66" s="8" t="s">
        <v>79</v>
      </c>
      <c r="F66" s="117">
        <f ca="1">-F28</f>
        <v>0</v>
      </c>
      <c r="G66" s="117">
        <f t="shared" ref="G66:Y66" ca="1" si="34">-G28</f>
        <v>0</v>
      </c>
      <c r="H66" s="117">
        <f t="shared" ca="1" si="34"/>
        <v>0</v>
      </c>
      <c r="I66" s="117">
        <f t="shared" ca="1" si="34"/>
        <v>0</v>
      </c>
      <c r="J66" s="117">
        <f t="shared" ca="1" si="34"/>
        <v>0</v>
      </c>
      <c r="K66" s="117">
        <f t="shared" ca="1" si="34"/>
        <v>0</v>
      </c>
      <c r="L66" s="117">
        <f t="shared" ca="1" si="34"/>
        <v>0</v>
      </c>
      <c r="M66" s="117">
        <f t="shared" ca="1" si="34"/>
        <v>0</v>
      </c>
      <c r="N66" s="117">
        <f t="shared" ca="1" si="34"/>
        <v>0</v>
      </c>
      <c r="O66" s="117">
        <f t="shared" ca="1" si="34"/>
        <v>0</v>
      </c>
      <c r="P66" s="117">
        <f t="shared" ca="1" si="34"/>
        <v>0</v>
      </c>
      <c r="Q66" s="117">
        <f t="shared" ca="1" si="34"/>
        <v>0</v>
      </c>
      <c r="R66" s="117">
        <f t="shared" ca="1" si="34"/>
        <v>0</v>
      </c>
      <c r="S66" s="117">
        <f t="shared" ca="1" si="34"/>
        <v>0</v>
      </c>
      <c r="T66" s="117">
        <f t="shared" ca="1" si="34"/>
        <v>0</v>
      </c>
      <c r="U66" s="117">
        <f t="shared" ca="1" si="34"/>
        <v>0</v>
      </c>
      <c r="V66" s="117">
        <f t="shared" ca="1" si="34"/>
        <v>0</v>
      </c>
      <c r="W66" s="117">
        <f t="shared" ca="1" si="34"/>
        <v>0</v>
      </c>
      <c r="X66" s="117">
        <f t="shared" ca="1" si="34"/>
        <v>0</v>
      </c>
      <c r="Y66" s="118">
        <f t="shared" ca="1" si="34"/>
        <v>0</v>
      </c>
      <c r="Z66" s="36">
        <f ca="1">SUM(F66:Y66)</f>
        <v>0</v>
      </c>
      <c r="AC66" s="246"/>
      <c r="AD66" s="36">
        <f t="shared" ref="AD66" ca="1" si="35">+AC66-Z66</f>
        <v>0</v>
      </c>
    </row>
    <row r="67" spans="1:30" x14ac:dyDescent="0.35">
      <c r="B67" s="2" t="s">
        <v>318</v>
      </c>
      <c r="C67" s="8" t="s">
        <v>79</v>
      </c>
      <c r="F67" s="36">
        <f ca="1">SUM(F65:F66)</f>
        <v>0</v>
      </c>
      <c r="G67" s="36">
        <f t="shared" ref="G67:Y67" ca="1" si="36">SUM(G65:G66)</f>
        <v>0</v>
      </c>
      <c r="H67" s="36">
        <f t="shared" ca="1" si="36"/>
        <v>0</v>
      </c>
      <c r="I67" s="36">
        <f t="shared" ca="1" si="36"/>
        <v>0</v>
      </c>
      <c r="J67" s="36">
        <f t="shared" ca="1" si="36"/>
        <v>0</v>
      </c>
      <c r="K67" s="36">
        <f t="shared" ca="1" si="36"/>
        <v>0</v>
      </c>
      <c r="L67" s="36">
        <f t="shared" ca="1" si="36"/>
        <v>0</v>
      </c>
      <c r="M67" s="36">
        <f t="shared" ca="1" si="36"/>
        <v>0</v>
      </c>
      <c r="N67" s="36">
        <f t="shared" ca="1" si="36"/>
        <v>0</v>
      </c>
      <c r="O67" s="36">
        <f t="shared" ca="1" si="36"/>
        <v>0</v>
      </c>
      <c r="P67" s="36">
        <f t="shared" ca="1" si="36"/>
        <v>0</v>
      </c>
      <c r="Q67" s="36">
        <f t="shared" ca="1" si="36"/>
        <v>0</v>
      </c>
      <c r="R67" s="36">
        <f t="shared" ca="1" si="36"/>
        <v>0</v>
      </c>
      <c r="S67" s="36">
        <f t="shared" ca="1" si="36"/>
        <v>0</v>
      </c>
      <c r="T67" s="36">
        <f t="shared" ca="1" si="36"/>
        <v>0</v>
      </c>
      <c r="U67" s="36">
        <f t="shared" ca="1" si="36"/>
        <v>0</v>
      </c>
      <c r="V67" s="36">
        <f t="shared" ca="1" si="36"/>
        <v>0</v>
      </c>
      <c r="W67" s="36">
        <f t="shared" ca="1" si="36"/>
        <v>0</v>
      </c>
      <c r="X67" s="36">
        <f t="shared" ca="1" si="36"/>
        <v>0</v>
      </c>
      <c r="Y67" s="36">
        <f t="shared" ca="1" si="36"/>
        <v>0</v>
      </c>
      <c r="Z67" s="36">
        <f ca="1">SUM(Z65:Z66)</f>
        <v>0</v>
      </c>
      <c r="AC67" s="36">
        <f>SUM(AC65:AC66)</f>
        <v>0</v>
      </c>
      <c r="AD67" s="36">
        <f ca="1">SUM(AD65:AD66)</f>
        <v>0</v>
      </c>
    </row>
    <row r="68" spans="1:30" x14ac:dyDescent="0.35">
      <c r="B68" s="2" t="s">
        <v>319</v>
      </c>
      <c r="C68" s="8" t="s">
        <v>306</v>
      </c>
      <c r="F68" s="265">
        <f ca="1">IF(F65=0,0,+F67/F65)</f>
        <v>0</v>
      </c>
      <c r="G68" s="265">
        <f t="shared" ref="G68:Z68" ca="1" si="37">IF(G65=0,0,+G67/G65)</f>
        <v>0</v>
      </c>
      <c r="H68" s="265">
        <f t="shared" ca="1" si="37"/>
        <v>0</v>
      </c>
      <c r="I68" s="265">
        <f t="shared" ca="1" si="37"/>
        <v>0</v>
      </c>
      <c r="J68" s="265">
        <f t="shared" ca="1" si="37"/>
        <v>0</v>
      </c>
      <c r="K68" s="265">
        <f t="shared" ca="1" si="37"/>
        <v>0</v>
      </c>
      <c r="L68" s="265">
        <f t="shared" ca="1" si="37"/>
        <v>0</v>
      </c>
      <c r="M68" s="265">
        <f t="shared" ca="1" si="37"/>
        <v>0</v>
      </c>
      <c r="N68" s="265">
        <f t="shared" ca="1" si="37"/>
        <v>0</v>
      </c>
      <c r="O68" s="265">
        <f t="shared" ca="1" si="37"/>
        <v>0</v>
      </c>
      <c r="P68" s="265">
        <f t="shared" ca="1" si="37"/>
        <v>0</v>
      </c>
      <c r="Q68" s="265">
        <f t="shared" ca="1" si="37"/>
        <v>0</v>
      </c>
      <c r="R68" s="265">
        <f t="shared" ca="1" si="37"/>
        <v>0</v>
      </c>
      <c r="S68" s="265">
        <f t="shared" ca="1" si="37"/>
        <v>0</v>
      </c>
      <c r="T68" s="265">
        <f t="shared" ca="1" si="37"/>
        <v>0</v>
      </c>
      <c r="U68" s="265">
        <f t="shared" ca="1" si="37"/>
        <v>0</v>
      </c>
      <c r="V68" s="265">
        <f t="shared" ca="1" si="37"/>
        <v>0</v>
      </c>
      <c r="W68" s="265">
        <f t="shared" ca="1" si="37"/>
        <v>0</v>
      </c>
      <c r="X68" s="265">
        <f t="shared" ca="1" si="37"/>
        <v>0</v>
      </c>
      <c r="Y68" s="265">
        <f t="shared" ca="1" si="37"/>
        <v>0</v>
      </c>
      <c r="Z68" s="265">
        <f t="shared" ca="1" si="37"/>
        <v>0</v>
      </c>
      <c r="AC68" s="265">
        <f t="shared" ref="AC68" si="38">IF(AC65=0,0,+AC67/AC65)</f>
        <v>0</v>
      </c>
      <c r="AD68" s="265"/>
    </row>
    <row r="69" spans="1:30" x14ac:dyDescent="0.35">
      <c r="C69" s="8"/>
    </row>
    <row r="70" spans="1:30" x14ac:dyDescent="0.35">
      <c r="C70" s="8"/>
    </row>
    <row r="71" spans="1:30" x14ac:dyDescent="0.35">
      <c r="C71" s="8"/>
    </row>
    <row r="72" spans="1:30" ht="18" x14ac:dyDescent="0.35">
      <c r="A72" s="244">
        <f>MAX(A$11:A71)+1</f>
        <v>7</v>
      </c>
      <c r="B72" s="7" t="s">
        <v>320</v>
      </c>
      <c r="C72" s="8"/>
    </row>
    <row r="73" spans="1:30" x14ac:dyDescent="0.35">
      <c r="B73" s="2" t="s">
        <v>321</v>
      </c>
      <c r="C73" s="8" t="s">
        <v>297</v>
      </c>
      <c r="F73" s="27">
        <f t="shared" ref="F73:Y73" ca="1" si="39">IF((F54-F34-F36-F37-F38)=0,0,(+F23+F27)/(F54-F34-F36-F37-F38))</f>
        <v>0</v>
      </c>
      <c r="G73" s="27">
        <f t="shared" ca="1" si="39"/>
        <v>0</v>
      </c>
      <c r="H73" s="27">
        <f t="shared" ca="1" si="39"/>
        <v>0</v>
      </c>
      <c r="I73" s="27">
        <f t="shared" ca="1" si="39"/>
        <v>0</v>
      </c>
      <c r="J73" s="27">
        <f t="shared" ca="1" si="39"/>
        <v>0</v>
      </c>
      <c r="K73" s="27">
        <f t="shared" ca="1" si="39"/>
        <v>0</v>
      </c>
      <c r="L73" s="27">
        <f t="shared" ca="1" si="39"/>
        <v>0</v>
      </c>
      <c r="M73" s="27">
        <f t="shared" ca="1" si="39"/>
        <v>0</v>
      </c>
      <c r="N73" s="27">
        <f t="shared" ca="1" si="39"/>
        <v>0</v>
      </c>
      <c r="O73" s="27">
        <f t="shared" ca="1" si="39"/>
        <v>0</v>
      </c>
      <c r="P73" s="27">
        <f t="shared" ca="1" si="39"/>
        <v>0</v>
      </c>
      <c r="Q73" s="27">
        <f t="shared" ca="1" si="39"/>
        <v>0</v>
      </c>
      <c r="R73" s="27">
        <f t="shared" ca="1" si="39"/>
        <v>0</v>
      </c>
      <c r="S73" s="27">
        <f t="shared" ca="1" si="39"/>
        <v>0</v>
      </c>
      <c r="T73" s="27">
        <f t="shared" ca="1" si="39"/>
        <v>0</v>
      </c>
      <c r="U73" s="27">
        <f t="shared" ca="1" si="39"/>
        <v>0</v>
      </c>
      <c r="V73" s="27">
        <f t="shared" ca="1" si="39"/>
        <v>0</v>
      </c>
      <c r="W73" s="27">
        <f t="shared" ca="1" si="39"/>
        <v>0</v>
      </c>
      <c r="X73" s="27">
        <f t="shared" ca="1" si="39"/>
        <v>0</v>
      </c>
      <c r="Y73" s="27">
        <f t="shared" ca="1" si="39"/>
        <v>0</v>
      </c>
    </row>
    <row r="74" spans="1:30" x14ac:dyDescent="0.35">
      <c r="B74" s="2" t="s">
        <v>322</v>
      </c>
      <c r="C74" s="8" t="s">
        <v>297</v>
      </c>
      <c r="F74" s="27">
        <f t="shared" ref="F74:Y74" ca="1" si="40">+F16-F73</f>
        <v>0</v>
      </c>
      <c r="G74" s="27">
        <f t="shared" ca="1" si="40"/>
        <v>0</v>
      </c>
      <c r="H74" s="27">
        <f t="shared" ca="1" si="40"/>
        <v>0</v>
      </c>
      <c r="I74" s="27">
        <f t="shared" ca="1" si="40"/>
        <v>0</v>
      </c>
      <c r="J74" s="27">
        <f t="shared" ca="1" si="40"/>
        <v>0</v>
      </c>
      <c r="K74" s="27">
        <f t="shared" ca="1" si="40"/>
        <v>0</v>
      </c>
      <c r="L74" s="27">
        <f t="shared" ca="1" si="40"/>
        <v>0</v>
      </c>
      <c r="M74" s="27">
        <f t="shared" ca="1" si="40"/>
        <v>0</v>
      </c>
      <c r="N74" s="27">
        <f t="shared" ca="1" si="40"/>
        <v>0</v>
      </c>
      <c r="O74" s="27">
        <f t="shared" ca="1" si="40"/>
        <v>0</v>
      </c>
      <c r="P74" s="27">
        <f t="shared" ca="1" si="40"/>
        <v>0</v>
      </c>
      <c r="Q74" s="27">
        <f t="shared" ca="1" si="40"/>
        <v>0</v>
      </c>
      <c r="R74" s="27">
        <f t="shared" ca="1" si="40"/>
        <v>0</v>
      </c>
      <c r="S74" s="27">
        <f t="shared" ca="1" si="40"/>
        <v>0</v>
      </c>
      <c r="T74" s="27">
        <f t="shared" ca="1" si="40"/>
        <v>0</v>
      </c>
      <c r="U74" s="27">
        <f t="shared" ca="1" si="40"/>
        <v>0</v>
      </c>
      <c r="V74" s="27">
        <f t="shared" ca="1" si="40"/>
        <v>0</v>
      </c>
      <c r="W74" s="27">
        <f t="shared" ca="1" si="40"/>
        <v>0</v>
      </c>
      <c r="X74" s="27">
        <f t="shared" ca="1" si="40"/>
        <v>0</v>
      </c>
      <c r="Y74" s="27">
        <f t="shared" ca="1" si="40"/>
        <v>0</v>
      </c>
    </row>
    <row r="75" spans="1:30" x14ac:dyDescent="0.35">
      <c r="C75" s="8"/>
    </row>
    <row r="76" spans="1:30" ht="18" x14ac:dyDescent="0.35">
      <c r="B76" s="266" t="s">
        <v>323</v>
      </c>
      <c r="C76" s="8"/>
    </row>
    <row r="77" spans="1:30" x14ac:dyDescent="0.35">
      <c r="B77" s="201" t="s">
        <v>316</v>
      </c>
      <c r="C77" s="8" t="s">
        <v>79</v>
      </c>
      <c r="F77" s="117">
        <f t="shared" ref="F77:Y77" ca="1" si="41">+F$73*F54</f>
        <v>0</v>
      </c>
      <c r="G77" s="117">
        <f t="shared" ca="1" si="41"/>
        <v>0</v>
      </c>
      <c r="H77" s="117">
        <f t="shared" ca="1" si="41"/>
        <v>0</v>
      </c>
      <c r="I77" s="117">
        <f t="shared" ca="1" si="41"/>
        <v>0</v>
      </c>
      <c r="J77" s="117">
        <f t="shared" ca="1" si="41"/>
        <v>0</v>
      </c>
      <c r="K77" s="117">
        <f t="shared" ca="1" si="41"/>
        <v>0</v>
      </c>
      <c r="L77" s="117">
        <f t="shared" ca="1" si="41"/>
        <v>0</v>
      </c>
      <c r="M77" s="117">
        <f t="shared" ca="1" si="41"/>
        <v>0</v>
      </c>
      <c r="N77" s="117">
        <f t="shared" ca="1" si="41"/>
        <v>0</v>
      </c>
      <c r="O77" s="117">
        <f t="shared" ca="1" si="41"/>
        <v>0</v>
      </c>
      <c r="P77" s="117">
        <f t="shared" ca="1" si="41"/>
        <v>0</v>
      </c>
      <c r="Q77" s="117">
        <f t="shared" ca="1" si="41"/>
        <v>0</v>
      </c>
      <c r="R77" s="117">
        <f t="shared" ca="1" si="41"/>
        <v>0</v>
      </c>
      <c r="S77" s="117">
        <f t="shared" ca="1" si="41"/>
        <v>0</v>
      </c>
      <c r="T77" s="117">
        <f t="shared" ca="1" si="41"/>
        <v>0</v>
      </c>
      <c r="U77" s="117">
        <f t="shared" ca="1" si="41"/>
        <v>0</v>
      </c>
      <c r="V77" s="117">
        <f t="shared" ca="1" si="41"/>
        <v>0</v>
      </c>
      <c r="W77" s="117">
        <f t="shared" ca="1" si="41"/>
        <v>0</v>
      </c>
      <c r="X77" s="117">
        <f t="shared" ca="1" si="41"/>
        <v>0</v>
      </c>
      <c r="Y77" s="118">
        <f t="shared" ca="1" si="41"/>
        <v>0</v>
      </c>
      <c r="Z77" s="36">
        <f ca="1">SUM(F77:Y77)</f>
        <v>0</v>
      </c>
    </row>
    <row r="78" spans="1:30" x14ac:dyDescent="0.35">
      <c r="B78" s="201" t="s">
        <v>317</v>
      </c>
      <c r="C78" s="8" t="s">
        <v>79</v>
      </c>
      <c r="F78" s="117">
        <f t="shared" ref="F78:Y78" ca="1" si="42">-F23-F27-(F73*(F34+F36+F37+F38))</f>
        <v>0</v>
      </c>
      <c r="G78" s="117">
        <f t="shared" ca="1" si="42"/>
        <v>0</v>
      </c>
      <c r="H78" s="117">
        <f t="shared" ca="1" si="42"/>
        <v>0</v>
      </c>
      <c r="I78" s="117">
        <f t="shared" ca="1" si="42"/>
        <v>0</v>
      </c>
      <c r="J78" s="117">
        <f t="shared" ca="1" si="42"/>
        <v>0</v>
      </c>
      <c r="K78" s="117">
        <f t="shared" ca="1" si="42"/>
        <v>0</v>
      </c>
      <c r="L78" s="117">
        <f t="shared" ca="1" si="42"/>
        <v>0</v>
      </c>
      <c r="M78" s="117">
        <f t="shared" ca="1" si="42"/>
        <v>0</v>
      </c>
      <c r="N78" s="117">
        <f t="shared" ca="1" si="42"/>
        <v>0</v>
      </c>
      <c r="O78" s="117">
        <f t="shared" ca="1" si="42"/>
        <v>0</v>
      </c>
      <c r="P78" s="117">
        <f t="shared" ca="1" si="42"/>
        <v>0</v>
      </c>
      <c r="Q78" s="117">
        <f t="shared" ca="1" si="42"/>
        <v>0</v>
      </c>
      <c r="R78" s="117">
        <f t="shared" ca="1" si="42"/>
        <v>0</v>
      </c>
      <c r="S78" s="117">
        <f t="shared" ca="1" si="42"/>
        <v>0</v>
      </c>
      <c r="T78" s="117">
        <f t="shared" ca="1" si="42"/>
        <v>0</v>
      </c>
      <c r="U78" s="117">
        <f t="shared" ca="1" si="42"/>
        <v>0</v>
      </c>
      <c r="V78" s="117">
        <f t="shared" ca="1" si="42"/>
        <v>0</v>
      </c>
      <c r="W78" s="117">
        <f t="shared" ca="1" si="42"/>
        <v>0</v>
      </c>
      <c r="X78" s="117">
        <f t="shared" ca="1" si="42"/>
        <v>0</v>
      </c>
      <c r="Y78" s="118">
        <f t="shared" ca="1" si="42"/>
        <v>0</v>
      </c>
      <c r="Z78" s="36">
        <f ca="1">SUM(F78:Y78)</f>
        <v>0</v>
      </c>
    </row>
    <row r="79" spans="1:30" x14ac:dyDescent="0.35">
      <c r="B79" s="201" t="s">
        <v>318</v>
      </c>
      <c r="C79" s="8" t="s">
        <v>79</v>
      </c>
      <c r="F79" s="36">
        <f t="shared" ref="F79:Y79" ca="1" si="43">SUM(F77:F78)</f>
        <v>0</v>
      </c>
      <c r="G79" s="36">
        <f t="shared" ca="1" si="43"/>
        <v>0</v>
      </c>
      <c r="H79" s="36">
        <f t="shared" ca="1" si="43"/>
        <v>0</v>
      </c>
      <c r="I79" s="36">
        <f t="shared" ca="1" si="43"/>
        <v>0</v>
      </c>
      <c r="J79" s="36">
        <f t="shared" ca="1" si="43"/>
        <v>0</v>
      </c>
      <c r="K79" s="36">
        <f t="shared" ca="1" si="43"/>
        <v>0</v>
      </c>
      <c r="L79" s="36">
        <f t="shared" ca="1" si="43"/>
        <v>0</v>
      </c>
      <c r="M79" s="36">
        <f t="shared" ca="1" si="43"/>
        <v>0</v>
      </c>
      <c r="N79" s="36">
        <f t="shared" ca="1" si="43"/>
        <v>0</v>
      </c>
      <c r="O79" s="36">
        <f t="shared" ca="1" si="43"/>
        <v>0</v>
      </c>
      <c r="P79" s="36">
        <f t="shared" ca="1" si="43"/>
        <v>0</v>
      </c>
      <c r="Q79" s="36">
        <f t="shared" ca="1" si="43"/>
        <v>0</v>
      </c>
      <c r="R79" s="36">
        <f t="shared" ca="1" si="43"/>
        <v>0</v>
      </c>
      <c r="S79" s="36">
        <f t="shared" ca="1" si="43"/>
        <v>0</v>
      </c>
      <c r="T79" s="36">
        <f t="shared" ca="1" si="43"/>
        <v>0</v>
      </c>
      <c r="U79" s="36">
        <f t="shared" ca="1" si="43"/>
        <v>0</v>
      </c>
      <c r="V79" s="36">
        <f t="shared" ca="1" si="43"/>
        <v>0</v>
      </c>
      <c r="W79" s="36">
        <f t="shared" ca="1" si="43"/>
        <v>0</v>
      </c>
      <c r="X79" s="36">
        <f t="shared" ca="1" si="43"/>
        <v>0</v>
      </c>
      <c r="Y79" s="36">
        <f t="shared" ca="1" si="43"/>
        <v>0</v>
      </c>
      <c r="Z79" s="36">
        <f ca="1">SUM(Z77:Z78)</f>
        <v>0</v>
      </c>
    </row>
  </sheetData>
  <sheetProtection sheet="1" objects="1" scenarios="1"/>
  <conditionalFormatting sqref="AA16 AA22:AA28">
    <cfRule type="expression" dxfId="9" priority="1">
      <formula>AA16&lt;&gt;0</formula>
    </cfRule>
  </conditionalFormatting>
  <pageMargins left="0.59055118110236227" right="0.39370078740157483" top="0.39370078740157483" bottom="0.59055118110236227" header="0.19685039370078741" footer="0.19685039370078741"/>
  <pageSetup paperSize="8" scale="49" orientation="landscape"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AD79"/>
  <sheetViews>
    <sheetView showGridLines="0" zoomScale="90" zoomScaleNormal="90" workbookViewId="0">
      <pane xSplit="5" ySplit="12" topLeftCell="F13" activePane="bottomRight" state="frozen"/>
      <selection pane="topRight" activeCell="B3" sqref="B3"/>
      <selection pane="bottomLeft" activeCell="B3" sqref="B3"/>
      <selection pane="bottomRight" activeCell="AA47" sqref="AA47"/>
    </sheetView>
  </sheetViews>
  <sheetFormatPr defaultColWidth="8.88671875" defaultRowHeight="15" x14ac:dyDescent="0.35"/>
  <cols>
    <col min="1" max="1" width="5.44140625" style="2" customWidth="1"/>
    <col min="2" max="2" width="35.44140625" style="2" customWidth="1"/>
    <col min="3" max="3" width="7.44140625" style="2" customWidth="1"/>
    <col min="4" max="25" width="13.44140625" style="2" customWidth="1"/>
    <col min="26" max="26" width="14.44140625" style="2" customWidth="1"/>
    <col min="27" max="27" width="13.44140625" style="2" customWidth="1"/>
    <col min="28" max="28" width="5.44140625" style="2" customWidth="1"/>
    <col min="29" max="30" width="13.44140625" style="2" customWidth="1"/>
    <col min="31" max="16384" width="8.88671875" style="2"/>
  </cols>
  <sheetData>
    <row r="1" spans="1:30" x14ac:dyDescent="0.35">
      <c r="A1" s="2" t="str">
        <f>+DSO</f>
        <v>Your Organisation</v>
      </c>
    </row>
    <row r="2" spans="1:30" x14ac:dyDescent="0.35">
      <c r="A2" s="1" t="str">
        <f>+title</f>
        <v xml:space="preserve">Service Provider Costing &amp; Pricing Model </v>
      </c>
    </row>
    <row r="3" spans="1:30" x14ac:dyDescent="0.35">
      <c r="A3" s="9" t="str">
        <f ca="1">year&amp;+" Rev"&amp;+current_rev</f>
        <v xml:space="preserve"> RevA</v>
      </c>
    </row>
    <row r="4" spans="1:30" x14ac:dyDescent="0.35">
      <c r="A4" s="9"/>
    </row>
    <row r="5" spans="1:30" ht="29.4" x14ac:dyDescent="0.45">
      <c r="A5" s="6" t="str">
        <f ca="1">RIGHT(CELL("filename",A5),LEN(CELL("filename",A5))-FIND("]",CELL("filename",A5)))</f>
        <v>Health_Professionals_Pricing</v>
      </c>
    </row>
    <row r="6" spans="1:30" x14ac:dyDescent="0.35">
      <c r="F6" s="41" t="s">
        <v>327</v>
      </c>
    </row>
    <row r="7" spans="1:30" x14ac:dyDescent="0.35">
      <c r="F7" s="30">
        <f>COLUMNS($F:F)</f>
        <v>1</v>
      </c>
      <c r="G7" s="30">
        <f>COLUMNS($F:G)</f>
        <v>2</v>
      </c>
      <c r="H7" s="30">
        <f>COLUMNS($F:H)</f>
        <v>3</v>
      </c>
      <c r="I7" s="30">
        <f>COLUMNS($F:I)</f>
        <v>4</v>
      </c>
      <c r="J7" s="30">
        <f>COLUMNS($F:J)</f>
        <v>5</v>
      </c>
      <c r="K7" s="30">
        <f>COLUMNS($F:K)</f>
        <v>6</v>
      </c>
      <c r="L7" s="30">
        <f>COLUMNS($F:L)</f>
        <v>7</v>
      </c>
      <c r="M7" s="30">
        <f>COLUMNS($F:M)</f>
        <v>8</v>
      </c>
      <c r="N7" s="30">
        <f>COLUMNS($F:N)</f>
        <v>9</v>
      </c>
      <c r="O7" s="30">
        <f>COLUMNS($F:O)</f>
        <v>10</v>
      </c>
      <c r="P7" s="30">
        <f>COLUMNS($F:P)</f>
        <v>11</v>
      </c>
      <c r="Q7" s="30">
        <f>COLUMNS($F:Q)</f>
        <v>12</v>
      </c>
      <c r="R7" s="30">
        <f>COLUMNS($F:R)</f>
        <v>13</v>
      </c>
      <c r="S7" s="30">
        <f>COLUMNS($F:S)</f>
        <v>14</v>
      </c>
      <c r="T7" s="30">
        <f>COLUMNS($F:T)</f>
        <v>15</v>
      </c>
      <c r="U7" s="30">
        <f>COLUMNS($F:U)</f>
        <v>16</v>
      </c>
      <c r="V7" s="30">
        <f>COLUMNS($F:V)</f>
        <v>17</v>
      </c>
      <c r="W7" s="30">
        <f>COLUMNS($F:W)</f>
        <v>18</v>
      </c>
      <c r="X7" s="30">
        <f>COLUMNS($F:X)</f>
        <v>19</v>
      </c>
      <c r="Y7" s="30">
        <f>COLUMNS($F:Y)</f>
        <v>20</v>
      </c>
    </row>
    <row r="10" spans="1:30" x14ac:dyDescent="0.35">
      <c r="D10" s="273" t="str">
        <f>+hp_short_title</f>
        <v>Health</v>
      </c>
    </row>
    <row r="12" spans="1:30" ht="45" customHeight="1" x14ac:dyDescent="0.35">
      <c r="A12" s="116" t="s">
        <v>174</v>
      </c>
      <c r="B12" s="116" t="s">
        <v>287</v>
      </c>
      <c r="C12" s="116" t="s">
        <v>297</v>
      </c>
      <c r="D12" s="116" t="s">
        <v>324</v>
      </c>
      <c r="F12" s="116" t="str">
        <f t="shared" ref="F12:Y12" ca="1" si="0">IF(OFFSET(hp_emp_type_and_classn_anchor,F$7,0)="",inactive,OFFSET(hp_emp_type_and_classn_anchor,F$7,0))</f>
        <v>NOT IN USE</v>
      </c>
      <c r="G12" s="116" t="str">
        <f t="shared" ca="1" si="0"/>
        <v>NOT IN USE</v>
      </c>
      <c r="H12" s="116" t="str">
        <f t="shared" ca="1" si="0"/>
        <v>NOT IN USE</v>
      </c>
      <c r="I12" s="116" t="str">
        <f t="shared" ca="1" si="0"/>
        <v>NOT IN USE</v>
      </c>
      <c r="J12" s="116" t="str">
        <f t="shared" ca="1" si="0"/>
        <v>NOT IN USE</v>
      </c>
      <c r="K12" s="116" t="str">
        <f t="shared" ca="1" si="0"/>
        <v>NOT IN USE</v>
      </c>
      <c r="L12" s="116" t="str">
        <f t="shared" ca="1" si="0"/>
        <v>NOT IN USE</v>
      </c>
      <c r="M12" s="116" t="str">
        <f t="shared" ca="1" si="0"/>
        <v>NOT IN USE</v>
      </c>
      <c r="N12" s="116" t="str">
        <f t="shared" ca="1" si="0"/>
        <v>NOT IN USE</v>
      </c>
      <c r="O12" s="116" t="str">
        <f t="shared" ca="1" si="0"/>
        <v>NOT IN USE</v>
      </c>
      <c r="P12" s="116" t="str">
        <f t="shared" ca="1" si="0"/>
        <v>NOT IN USE</v>
      </c>
      <c r="Q12" s="116" t="str">
        <f t="shared" ca="1" si="0"/>
        <v>NOT IN USE</v>
      </c>
      <c r="R12" s="116" t="str">
        <f t="shared" ca="1" si="0"/>
        <v>NOT IN USE</v>
      </c>
      <c r="S12" s="116" t="str">
        <f t="shared" ca="1" si="0"/>
        <v>NOT IN USE</v>
      </c>
      <c r="T12" s="116" t="str">
        <f t="shared" ca="1" si="0"/>
        <v>NOT IN USE</v>
      </c>
      <c r="U12" s="116" t="str">
        <f t="shared" ca="1" si="0"/>
        <v>NOT IN USE</v>
      </c>
      <c r="V12" s="116" t="str">
        <f t="shared" ca="1" si="0"/>
        <v>NOT IN USE</v>
      </c>
      <c r="W12" s="116" t="str">
        <f t="shared" ca="1" si="0"/>
        <v>NOT IN USE</v>
      </c>
      <c r="X12" s="116" t="str">
        <f t="shared" ca="1" si="0"/>
        <v>NOT IN USE</v>
      </c>
      <c r="Y12" s="116" t="str">
        <f t="shared" ca="1" si="0"/>
        <v>NOT IN USE</v>
      </c>
      <c r="Z12" s="46" t="s">
        <v>290</v>
      </c>
      <c r="AA12" s="46" t="s">
        <v>223</v>
      </c>
      <c r="AC12" s="46" t="s">
        <v>292</v>
      </c>
      <c r="AD12" s="46" t="s">
        <v>293</v>
      </c>
    </row>
    <row r="14" spans="1:30" ht="18" x14ac:dyDescent="0.35">
      <c r="A14" s="244">
        <f>MAX(A$11:A13)+1</f>
        <v>1</v>
      </c>
      <c r="B14" s="7" t="s">
        <v>294</v>
      </c>
    </row>
    <row r="15" spans="1:30" x14ac:dyDescent="0.35">
      <c r="B15" s="2" t="s">
        <v>295</v>
      </c>
      <c r="F15" s="245" t="str">
        <f t="shared" ref="F15:Y15" si="1">VLOOKUP($D$10,programs_table,2,FALSE)</f>
        <v>Consult</v>
      </c>
      <c r="G15" s="245" t="str">
        <f t="shared" si="1"/>
        <v>Consult</v>
      </c>
      <c r="H15" s="245" t="str">
        <f t="shared" si="1"/>
        <v>Consult</v>
      </c>
      <c r="I15" s="245" t="str">
        <f t="shared" si="1"/>
        <v>Consult</v>
      </c>
      <c r="J15" s="245" t="str">
        <f t="shared" si="1"/>
        <v>Consult</v>
      </c>
      <c r="K15" s="245" t="str">
        <f t="shared" si="1"/>
        <v>Consult</v>
      </c>
      <c r="L15" s="245" t="str">
        <f t="shared" si="1"/>
        <v>Consult</v>
      </c>
      <c r="M15" s="245" t="str">
        <f t="shared" si="1"/>
        <v>Consult</v>
      </c>
      <c r="N15" s="245" t="str">
        <f t="shared" si="1"/>
        <v>Consult</v>
      </c>
      <c r="O15" s="245" t="str">
        <f t="shared" si="1"/>
        <v>Consult</v>
      </c>
      <c r="P15" s="245" t="str">
        <f t="shared" si="1"/>
        <v>Consult</v>
      </c>
      <c r="Q15" s="245" t="str">
        <f t="shared" si="1"/>
        <v>Consult</v>
      </c>
      <c r="R15" s="245" t="str">
        <f t="shared" si="1"/>
        <v>Consult</v>
      </c>
      <c r="S15" s="245" t="str">
        <f t="shared" si="1"/>
        <v>Consult</v>
      </c>
      <c r="T15" s="245" t="str">
        <f t="shared" si="1"/>
        <v>Consult</v>
      </c>
      <c r="U15" s="245" t="str">
        <f t="shared" si="1"/>
        <v>Consult</v>
      </c>
      <c r="V15" s="245" t="str">
        <f t="shared" si="1"/>
        <v>Consult</v>
      </c>
      <c r="W15" s="245" t="str">
        <f t="shared" si="1"/>
        <v>Consult</v>
      </c>
      <c r="X15" s="245" t="str">
        <f t="shared" si="1"/>
        <v>Consult</v>
      </c>
      <c r="Y15" s="245" t="str">
        <f t="shared" si="1"/>
        <v>Consult</v>
      </c>
      <c r="Z15" s="274"/>
    </row>
    <row r="16" spans="1:30" x14ac:dyDescent="0.35">
      <c r="B16" s="2" t="s">
        <v>296</v>
      </c>
      <c r="C16" s="8" t="s">
        <v>297</v>
      </c>
      <c r="D16" s="198">
        <f ca="1">+hpsdupa</f>
        <v>0</v>
      </c>
      <c r="F16" s="26">
        <f t="shared" ref="F16:Y16" ca="1" si="2">IFERROR(VLOOKUP(F$12,hp_sdu_table,3,FALSE),0)</f>
        <v>0</v>
      </c>
      <c r="G16" s="26">
        <f t="shared" ca="1" si="2"/>
        <v>0</v>
      </c>
      <c r="H16" s="26">
        <f t="shared" ca="1" si="2"/>
        <v>0</v>
      </c>
      <c r="I16" s="26">
        <f t="shared" ca="1" si="2"/>
        <v>0</v>
      </c>
      <c r="J16" s="26">
        <f t="shared" ca="1" si="2"/>
        <v>0</v>
      </c>
      <c r="K16" s="26">
        <f t="shared" ca="1" si="2"/>
        <v>0</v>
      </c>
      <c r="L16" s="26">
        <f t="shared" ca="1" si="2"/>
        <v>0</v>
      </c>
      <c r="M16" s="26">
        <f t="shared" ca="1" si="2"/>
        <v>0</v>
      </c>
      <c r="N16" s="26">
        <f t="shared" ca="1" si="2"/>
        <v>0</v>
      </c>
      <c r="O16" s="26">
        <f t="shared" ca="1" si="2"/>
        <v>0</v>
      </c>
      <c r="P16" s="26">
        <f t="shared" ca="1" si="2"/>
        <v>0</v>
      </c>
      <c r="Q16" s="26">
        <f t="shared" ca="1" si="2"/>
        <v>0</v>
      </c>
      <c r="R16" s="26">
        <f t="shared" ca="1" si="2"/>
        <v>0</v>
      </c>
      <c r="S16" s="26">
        <f t="shared" ca="1" si="2"/>
        <v>0</v>
      </c>
      <c r="T16" s="26">
        <f t="shared" ca="1" si="2"/>
        <v>0</v>
      </c>
      <c r="U16" s="26">
        <f t="shared" ca="1" si="2"/>
        <v>0</v>
      </c>
      <c r="V16" s="26">
        <f t="shared" ca="1" si="2"/>
        <v>0</v>
      </c>
      <c r="W16" s="26">
        <f t="shared" ca="1" si="2"/>
        <v>0</v>
      </c>
      <c r="X16" s="26">
        <f t="shared" ca="1" si="2"/>
        <v>0</v>
      </c>
      <c r="Y16" s="26">
        <f t="shared" ca="1" si="2"/>
        <v>0</v>
      </c>
      <c r="Z16" s="34">
        <f ca="1">SUM(F16:Y16)</f>
        <v>0</v>
      </c>
      <c r="AA16" s="99">
        <f ca="1">+Z16-D16</f>
        <v>0</v>
      </c>
      <c r="AC16" s="246"/>
      <c r="AD16" s="275">
        <f ca="1">+AC16-Z16</f>
        <v>0</v>
      </c>
    </row>
    <row r="17" spans="1:30" x14ac:dyDescent="0.35">
      <c r="B17" s="2" t="s">
        <v>325</v>
      </c>
      <c r="C17" s="8" t="s">
        <v>306</v>
      </c>
      <c r="F17" s="267">
        <f ca="1">IF($Z16=0,0,+F16/$Z16)</f>
        <v>0</v>
      </c>
      <c r="G17" s="267">
        <f t="shared" ref="G17:Z17" ca="1" si="3">IF($Z16=0,0,+G16/$Z16)</f>
        <v>0</v>
      </c>
      <c r="H17" s="267">
        <f t="shared" ca="1" si="3"/>
        <v>0</v>
      </c>
      <c r="I17" s="267">
        <f t="shared" ca="1" si="3"/>
        <v>0</v>
      </c>
      <c r="J17" s="267">
        <f t="shared" ca="1" si="3"/>
        <v>0</v>
      </c>
      <c r="K17" s="267">
        <f t="shared" ca="1" si="3"/>
        <v>0</v>
      </c>
      <c r="L17" s="267">
        <f t="shared" ca="1" si="3"/>
        <v>0</v>
      </c>
      <c r="M17" s="267">
        <f t="shared" ca="1" si="3"/>
        <v>0</v>
      </c>
      <c r="N17" s="267">
        <f t="shared" ca="1" si="3"/>
        <v>0</v>
      </c>
      <c r="O17" s="267">
        <f t="shared" ca="1" si="3"/>
        <v>0</v>
      </c>
      <c r="P17" s="267">
        <f t="shared" ca="1" si="3"/>
        <v>0</v>
      </c>
      <c r="Q17" s="267">
        <f t="shared" ca="1" si="3"/>
        <v>0</v>
      </c>
      <c r="R17" s="267">
        <f t="shared" ca="1" si="3"/>
        <v>0</v>
      </c>
      <c r="S17" s="267">
        <f t="shared" ca="1" si="3"/>
        <v>0</v>
      </c>
      <c r="T17" s="267">
        <f t="shared" ca="1" si="3"/>
        <v>0</v>
      </c>
      <c r="U17" s="267">
        <f t="shared" ca="1" si="3"/>
        <v>0</v>
      </c>
      <c r="V17" s="267">
        <f t="shared" ca="1" si="3"/>
        <v>0</v>
      </c>
      <c r="W17" s="267">
        <f t="shared" ca="1" si="3"/>
        <v>0</v>
      </c>
      <c r="X17" s="267">
        <f t="shared" ca="1" si="3"/>
        <v>0</v>
      </c>
      <c r="Y17" s="267">
        <f t="shared" ca="1" si="3"/>
        <v>0</v>
      </c>
      <c r="Z17" s="268">
        <f t="shared" ca="1" si="3"/>
        <v>0</v>
      </c>
    </row>
    <row r="18" spans="1:30" x14ac:dyDescent="0.35">
      <c r="C18" s="8"/>
    </row>
    <row r="19" spans="1:30" x14ac:dyDescent="0.35">
      <c r="C19" s="8"/>
    </row>
    <row r="20" spans="1:30" x14ac:dyDescent="0.35">
      <c r="C20" s="8"/>
    </row>
    <row r="21" spans="1:30" ht="18" x14ac:dyDescent="0.35">
      <c r="A21" s="244">
        <f>MAX(A$11:A20)+1</f>
        <v>2</v>
      </c>
      <c r="B21" s="7" t="s">
        <v>298</v>
      </c>
      <c r="C21" s="8"/>
    </row>
    <row r="22" spans="1:30" x14ac:dyDescent="0.35">
      <c r="B22" s="2" t="s">
        <v>278</v>
      </c>
      <c r="C22" s="8" t="s">
        <v>79</v>
      </c>
      <c r="D22" s="27">
        <f ca="1">HLOOKUP(D$10,direct_people_summary_table,2,FALSE)</f>
        <v>0</v>
      </c>
      <c r="E22" s="148"/>
      <c r="F22" s="27">
        <f t="shared" ref="F22:Y22" ca="1" si="4">IFERROR(VLOOKUP(F12,hp_sdu_table,4,FALSE),0)</f>
        <v>0</v>
      </c>
      <c r="G22" s="27">
        <f t="shared" ca="1" si="4"/>
        <v>0</v>
      </c>
      <c r="H22" s="27">
        <f t="shared" ca="1" si="4"/>
        <v>0</v>
      </c>
      <c r="I22" s="27">
        <f t="shared" ca="1" si="4"/>
        <v>0</v>
      </c>
      <c r="J22" s="27">
        <f t="shared" ca="1" si="4"/>
        <v>0</v>
      </c>
      <c r="K22" s="27">
        <f t="shared" ca="1" si="4"/>
        <v>0</v>
      </c>
      <c r="L22" s="27">
        <f t="shared" ca="1" si="4"/>
        <v>0</v>
      </c>
      <c r="M22" s="27">
        <f t="shared" ca="1" si="4"/>
        <v>0</v>
      </c>
      <c r="N22" s="27">
        <f t="shared" ca="1" si="4"/>
        <v>0</v>
      </c>
      <c r="O22" s="27">
        <f t="shared" ca="1" si="4"/>
        <v>0</v>
      </c>
      <c r="P22" s="27">
        <f t="shared" ca="1" si="4"/>
        <v>0</v>
      </c>
      <c r="Q22" s="27">
        <f t="shared" ca="1" si="4"/>
        <v>0</v>
      </c>
      <c r="R22" s="27">
        <f t="shared" ca="1" si="4"/>
        <v>0</v>
      </c>
      <c r="S22" s="27">
        <f t="shared" ca="1" si="4"/>
        <v>0</v>
      </c>
      <c r="T22" s="27">
        <f t="shared" ca="1" si="4"/>
        <v>0</v>
      </c>
      <c r="U22" s="27">
        <f t="shared" ca="1" si="4"/>
        <v>0</v>
      </c>
      <c r="V22" s="27">
        <f t="shared" ca="1" si="4"/>
        <v>0</v>
      </c>
      <c r="W22" s="27">
        <f t="shared" ca="1" si="4"/>
        <v>0</v>
      </c>
      <c r="X22" s="27">
        <f t="shared" ca="1" si="4"/>
        <v>0</v>
      </c>
      <c r="Y22" s="27">
        <f t="shared" ca="1" si="4"/>
        <v>0</v>
      </c>
      <c r="Z22" s="36">
        <f ca="1">SUM(F22:Y22)</f>
        <v>0</v>
      </c>
      <c r="AA22" s="99">
        <f ca="1">+Z22-D22</f>
        <v>0</v>
      </c>
      <c r="AC22" s="246"/>
      <c r="AD22" s="36">
        <f ca="1">+AC22-Z22</f>
        <v>0</v>
      </c>
    </row>
    <row r="23" spans="1:30" x14ac:dyDescent="0.35">
      <c r="B23" s="2" t="s">
        <v>279</v>
      </c>
      <c r="C23" s="8" t="s">
        <v>79</v>
      </c>
      <c r="D23" s="27">
        <f ca="1">HLOOKUP(D$10,indirect_people_summary_table,2,FALSE)</f>
        <v>0</v>
      </c>
      <c r="E23" s="148"/>
      <c r="F23" s="27">
        <f ca="1">ROUND(+$D23*F$17,0)</f>
        <v>0</v>
      </c>
      <c r="G23" s="27">
        <f t="shared" ref="G23:Y27" ca="1" si="5">ROUND(+$D23*G$17,0)</f>
        <v>0</v>
      </c>
      <c r="H23" s="27">
        <f t="shared" ca="1" si="5"/>
        <v>0</v>
      </c>
      <c r="I23" s="27">
        <f t="shared" ca="1" si="5"/>
        <v>0</v>
      </c>
      <c r="J23" s="27">
        <f t="shared" ca="1" si="5"/>
        <v>0</v>
      </c>
      <c r="K23" s="27">
        <f t="shared" ca="1" si="5"/>
        <v>0</v>
      </c>
      <c r="L23" s="27">
        <f t="shared" ca="1" si="5"/>
        <v>0</v>
      </c>
      <c r="M23" s="27">
        <f t="shared" ca="1" si="5"/>
        <v>0</v>
      </c>
      <c r="N23" s="27">
        <f t="shared" ca="1" si="5"/>
        <v>0</v>
      </c>
      <c r="O23" s="27">
        <f t="shared" ca="1" si="5"/>
        <v>0</v>
      </c>
      <c r="P23" s="27">
        <f t="shared" ca="1" si="5"/>
        <v>0</v>
      </c>
      <c r="Q23" s="27">
        <f t="shared" ca="1" si="5"/>
        <v>0</v>
      </c>
      <c r="R23" s="27">
        <f t="shared" ca="1" si="5"/>
        <v>0</v>
      </c>
      <c r="S23" s="27">
        <f ca="1">ROUND(+$D23*S$17,0)</f>
        <v>0</v>
      </c>
      <c r="T23" s="27">
        <f t="shared" ca="1" si="5"/>
        <v>0</v>
      </c>
      <c r="U23" s="27">
        <f t="shared" ca="1" si="5"/>
        <v>0</v>
      </c>
      <c r="V23" s="27">
        <f t="shared" ca="1" si="5"/>
        <v>0</v>
      </c>
      <c r="W23" s="27">
        <f t="shared" ca="1" si="5"/>
        <v>0</v>
      </c>
      <c r="X23" s="27">
        <f t="shared" ca="1" si="5"/>
        <v>0</v>
      </c>
      <c r="Y23" s="109">
        <f t="shared" ca="1" si="5"/>
        <v>0</v>
      </c>
      <c r="Z23" s="36">
        <f t="shared" ref="Z23" ca="1" si="6">SUM(F23:Y23)</f>
        <v>0</v>
      </c>
      <c r="AA23" s="99">
        <f t="shared" ref="AA23:AA28" ca="1" si="7">+Z23-D23</f>
        <v>0</v>
      </c>
      <c r="AC23" s="246"/>
      <c r="AD23" s="36">
        <f t="shared" ref="AD23:AD27" ca="1" si="8">+AC23-Z23</f>
        <v>0</v>
      </c>
    </row>
    <row r="24" spans="1:30" x14ac:dyDescent="0.35">
      <c r="B24" s="2" t="s">
        <v>280</v>
      </c>
      <c r="C24" s="8" t="s">
        <v>79</v>
      </c>
      <c r="D24" s="27">
        <f ca="1">HLOOKUP(D$10,property_summary_table,2,FALSE)</f>
        <v>0</v>
      </c>
      <c r="E24" s="148"/>
      <c r="F24" s="27">
        <f t="shared" ref="F24:U27" ca="1" si="9">ROUND(+$D24*F$17,0)</f>
        <v>0</v>
      </c>
      <c r="G24" s="27">
        <f t="shared" ca="1" si="9"/>
        <v>0</v>
      </c>
      <c r="H24" s="27">
        <f t="shared" ca="1" si="9"/>
        <v>0</v>
      </c>
      <c r="I24" s="27">
        <f t="shared" ca="1" si="9"/>
        <v>0</v>
      </c>
      <c r="J24" s="27">
        <f t="shared" ca="1" si="9"/>
        <v>0</v>
      </c>
      <c r="K24" s="27">
        <f t="shared" ca="1" si="9"/>
        <v>0</v>
      </c>
      <c r="L24" s="27">
        <f t="shared" ca="1" si="9"/>
        <v>0</v>
      </c>
      <c r="M24" s="27">
        <f t="shared" ca="1" si="9"/>
        <v>0</v>
      </c>
      <c r="N24" s="27">
        <f t="shared" ca="1" si="9"/>
        <v>0</v>
      </c>
      <c r="O24" s="27">
        <f t="shared" ca="1" si="9"/>
        <v>0</v>
      </c>
      <c r="P24" s="27">
        <f t="shared" ca="1" si="9"/>
        <v>0</v>
      </c>
      <c r="Q24" s="27">
        <f t="shared" ca="1" si="9"/>
        <v>0</v>
      </c>
      <c r="R24" s="27">
        <f t="shared" ca="1" si="9"/>
        <v>0</v>
      </c>
      <c r="S24" s="27">
        <f t="shared" ca="1" si="9"/>
        <v>0</v>
      </c>
      <c r="T24" s="27">
        <f t="shared" ca="1" si="9"/>
        <v>0</v>
      </c>
      <c r="U24" s="27">
        <f t="shared" ca="1" si="9"/>
        <v>0</v>
      </c>
      <c r="V24" s="27">
        <f t="shared" ca="1" si="5"/>
        <v>0</v>
      </c>
      <c r="W24" s="27">
        <f t="shared" ca="1" si="5"/>
        <v>0</v>
      </c>
      <c r="X24" s="27">
        <f t="shared" ca="1" si="5"/>
        <v>0</v>
      </c>
      <c r="Y24" s="109">
        <f t="shared" ca="1" si="5"/>
        <v>0</v>
      </c>
      <c r="Z24" s="36">
        <f ca="1">SUM(F24:Y24)</f>
        <v>0</v>
      </c>
      <c r="AA24" s="99">
        <f t="shared" ca="1" si="7"/>
        <v>0</v>
      </c>
      <c r="AC24" s="246"/>
      <c r="AD24" s="36">
        <f t="shared" ca="1" si="8"/>
        <v>0</v>
      </c>
    </row>
    <row r="25" spans="1:30" x14ac:dyDescent="0.35">
      <c r="B25" s="2" t="s">
        <v>281</v>
      </c>
      <c r="C25" s="8" t="s">
        <v>79</v>
      </c>
      <c r="D25" s="27">
        <f ca="1">HLOOKUP(D$10,vehicles_summary_table,2,FALSE)</f>
        <v>0</v>
      </c>
      <c r="F25" s="27">
        <f t="shared" ca="1" si="9"/>
        <v>0</v>
      </c>
      <c r="G25" s="27">
        <f t="shared" ca="1" si="5"/>
        <v>0</v>
      </c>
      <c r="H25" s="27">
        <f t="shared" ca="1" si="5"/>
        <v>0</v>
      </c>
      <c r="I25" s="27">
        <f t="shared" ca="1" si="5"/>
        <v>0</v>
      </c>
      <c r="J25" s="27">
        <f t="shared" ca="1" si="5"/>
        <v>0</v>
      </c>
      <c r="K25" s="27">
        <f t="shared" ca="1" si="5"/>
        <v>0</v>
      </c>
      <c r="L25" s="27">
        <f t="shared" ca="1" si="5"/>
        <v>0</v>
      </c>
      <c r="M25" s="27">
        <f t="shared" ca="1" si="5"/>
        <v>0</v>
      </c>
      <c r="N25" s="27">
        <f t="shared" ca="1" si="5"/>
        <v>0</v>
      </c>
      <c r="O25" s="27">
        <f t="shared" ca="1" si="5"/>
        <v>0</v>
      </c>
      <c r="P25" s="27">
        <f t="shared" ca="1" si="5"/>
        <v>0</v>
      </c>
      <c r="Q25" s="27">
        <f t="shared" ca="1" si="5"/>
        <v>0</v>
      </c>
      <c r="R25" s="27">
        <f t="shared" ca="1" si="5"/>
        <v>0</v>
      </c>
      <c r="S25" s="27">
        <f t="shared" ca="1" si="5"/>
        <v>0</v>
      </c>
      <c r="T25" s="27">
        <f t="shared" ca="1" si="5"/>
        <v>0</v>
      </c>
      <c r="U25" s="27">
        <f t="shared" ca="1" si="5"/>
        <v>0</v>
      </c>
      <c r="V25" s="27">
        <f t="shared" ca="1" si="5"/>
        <v>0</v>
      </c>
      <c r="W25" s="27">
        <f t="shared" ca="1" si="5"/>
        <v>0</v>
      </c>
      <c r="X25" s="27">
        <f t="shared" ca="1" si="5"/>
        <v>0</v>
      </c>
      <c r="Y25" s="109">
        <f t="shared" ca="1" si="5"/>
        <v>0</v>
      </c>
      <c r="Z25" s="36">
        <f ca="1">SUM(F25:Y25)</f>
        <v>0</v>
      </c>
      <c r="AA25" s="99">
        <f t="shared" ca="1" si="7"/>
        <v>0</v>
      </c>
      <c r="AC25" s="246"/>
      <c r="AD25" s="36">
        <f t="shared" ca="1" si="8"/>
        <v>0</v>
      </c>
    </row>
    <row r="26" spans="1:30" x14ac:dyDescent="0.35">
      <c r="B26" s="2" t="s">
        <v>299</v>
      </c>
      <c r="C26" s="8" t="s">
        <v>79</v>
      </c>
      <c r="D26" s="27">
        <f ca="1">HLOOKUP(D$10,direct_oh_summary_table,2,FALSE)</f>
        <v>0</v>
      </c>
      <c r="F26" s="27">
        <f t="shared" ca="1" si="9"/>
        <v>0</v>
      </c>
      <c r="G26" s="27">
        <f t="shared" ca="1" si="5"/>
        <v>0</v>
      </c>
      <c r="H26" s="27">
        <f t="shared" ca="1" si="5"/>
        <v>0</v>
      </c>
      <c r="I26" s="27">
        <f t="shared" ca="1" si="5"/>
        <v>0</v>
      </c>
      <c r="J26" s="27">
        <f t="shared" ca="1" si="5"/>
        <v>0</v>
      </c>
      <c r="K26" s="27">
        <f t="shared" ca="1" si="5"/>
        <v>0</v>
      </c>
      <c r="L26" s="27">
        <f t="shared" ca="1" si="5"/>
        <v>0</v>
      </c>
      <c r="M26" s="27">
        <f t="shared" ca="1" si="5"/>
        <v>0</v>
      </c>
      <c r="N26" s="27">
        <f t="shared" ca="1" si="5"/>
        <v>0</v>
      </c>
      <c r="O26" s="27">
        <f t="shared" ca="1" si="5"/>
        <v>0</v>
      </c>
      <c r="P26" s="27">
        <f t="shared" ca="1" si="5"/>
        <v>0</v>
      </c>
      <c r="Q26" s="27">
        <f t="shared" ca="1" si="5"/>
        <v>0</v>
      </c>
      <c r="R26" s="27">
        <f t="shared" ca="1" si="5"/>
        <v>0</v>
      </c>
      <c r="S26" s="27">
        <f t="shared" ca="1" si="5"/>
        <v>0</v>
      </c>
      <c r="T26" s="27">
        <f t="shared" ca="1" si="5"/>
        <v>0</v>
      </c>
      <c r="U26" s="27">
        <f t="shared" ca="1" si="5"/>
        <v>0</v>
      </c>
      <c r="V26" s="27">
        <f t="shared" ca="1" si="5"/>
        <v>0</v>
      </c>
      <c r="W26" s="27">
        <f t="shared" ca="1" si="5"/>
        <v>0</v>
      </c>
      <c r="X26" s="27">
        <f t="shared" ca="1" si="5"/>
        <v>0</v>
      </c>
      <c r="Y26" s="109">
        <f t="shared" ca="1" si="5"/>
        <v>0</v>
      </c>
      <c r="Z26" s="36">
        <f ca="1">SUM(F26:Y26)</f>
        <v>0</v>
      </c>
      <c r="AA26" s="99">
        <f t="shared" ca="1" si="7"/>
        <v>0</v>
      </c>
      <c r="AC26" s="246"/>
      <c r="AD26" s="36">
        <f t="shared" ca="1" si="8"/>
        <v>0</v>
      </c>
    </row>
    <row r="27" spans="1:30" x14ac:dyDescent="0.35">
      <c r="B27" s="2" t="s">
        <v>300</v>
      </c>
      <c r="C27" s="8" t="s">
        <v>79</v>
      </c>
      <c r="D27" s="117">
        <f ca="1">HLOOKUP(D$10,admin_oh_summary_table,2,FALSE)</f>
        <v>0</v>
      </c>
      <c r="F27" s="117">
        <f t="shared" ca="1" si="9"/>
        <v>0</v>
      </c>
      <c r="G27" s="117">
        <f t="shared" ca="1" si="5"/>
        <v>0</v>
      </c>
      <c r="H27" s="117">
        <f t="shared" ca="1" si="5"/>
        <v>0</v>
      </c>
      <c r="I27" s="117">
        <f t="shared" ca="1" si="5"/>
        <v>0</v>
      </c>
      <c r="J27" s="117">
        <f t="shared" ca="1" si="5"/>
        <v>0</v>
      </c>
      <c r="K27" s="117">
        <f t="shared" ca="1" si="5"/>
        <v>0</v>
      </c>
      <c r="L27" s="117">
        <f t="shared" ca="1" si="5"/>
        <v>0</v>
      </c>
      <c r="M27" s="117">
        <f t="shared" ca="1" si="5"/>
        <v>0</v>
      </c>
      <c r="N27" s="117">
        <f t="shared" ca="1" si="5"/>
        <v>0</v>
      </c>
      <c r="O27" s="117">
        <f t="shared" ca="1" si="5"/>
        <v>0</v>
      </c>
      <c r="P27" s="117">
        <f t="shared" ca="1" si="5"/>
        <v>0</v>
      </c>
      <c r="Q27" s="117">
        <f t="shared" ca="1" si="5"/>
        <v>0</v>
      </c>
      <c r="R27" s="117">
        <f t="shared" ca="1" si="5"/>
        <v>0</v>
      </c>
      <c r="S27" s="117">
        <f t="shared" ca="1" si="5"/>
        <v>0</v>
      </c>
      <c r="T27" s="117">
        <f t="shared" ca="1" si="5"/>
        <v>0</v>
      </c>
      <c r="U27" s="117">
        <f t="shared" ca="1" si="5"/>
        <v>0</v>
      </c>
      <c r="V27" s="117">
        <f t="shared" ca="1" si="5"/>
        <v>0</v>
      </c>
      <c r="W27" s="117">
        <f t="shared" ca="1" si="5"/>
        <v>0</v>
      </c>
      <c r="X27" s="117">
        <f t="shared" ca="1" si="5"/>
        <v>0</v>
      </c>
      <c r="Y27" s="118">
        <f t="shared" ca="1" si="5"/>
        <v>0</v>
      </c>
      <c r="Z27" s="36">
        <f ca="1">SUM(F27:Y27)</f>
        <v>0</v>
      </c>
      <c r="AA27" s="99">
        <f t="shared" ca="1" si="7"/>
        <v>0</v>
      </c>
      <c r="AC27" s="246"/>
      <c r="AD27" s="36">
        <f t="shared" ca="1" si="8"/>
        <v>0</v>
      </c>
    </row>
    <row r="28" spans="1:30" x14ac:dyDescent="0.35">
      <c r="B28" s="2" t="s">
        <v>301</v>
      </c>
      <c r="C28" s="8" t="s">
        <v>79</v>
      </c>
      <c r="D28" s="36">
        <f ca="1">SUM(D22:D27)</f>
        <v>0</v>
      </c>
      <c r="F28" s="36">
        <f ca="1">SUM(F22:F27)</f>
        <v>0</v>
      </c>
      <c r="G28" s="36">
        <f t="shared" ref="G28:Z28" ca="1" si="10">SUM(G22:G27)</f>
        <v>0</v>
      </c>
      <c r="H28" s="36">
        <f t="shared" ca="1" si="10"/>
        <v>0</v>
      </c>
      <c r="I28" s="36">
        <f t="shared" ca="1" si="10"/>
        <v>0</v>
      </c>
      <c r="J28" s="36">
        <f t="shared" ca="1" si="10"/>
        <v>0</v>
      </c>
      <c r="K28" s="36">
        <f t="shared" ca="1" si="10"/>
        <v>0</v>
      </c>
      <c r="L28" s="36">
        <f t="shared" ca="1" si="10"/>
        <v>0</v>
      </c>
      <c r="M28" s="36">
        <f t="shared" ca="1" si="10"/>
        <v>0</v>
      </c>
      <c r="N28" s="36">
        <f t="shared" ca="1" si="10"/>
        <v>0</v>
      </c>
      <c r="O28" s="36">
        <f t="shared" ref="O28:Y28" ca="1" si="11">SUM(O22:O27)</f>
        <v>0</v>
      </c>
      <c r="P28" s="36">
        <f t="shared" ca="1" si="11"/>
        <v>0</v>
      </c>
      <c r="Q28" s="36">
        <f t="shared" ca="1" si="11"/>
        <v>0</v>
      </c>
      <c r="R28" s="36">
        <f t="shared" ca="1" si="11"/>
        <v>0</v>
      </c>
      <c r="S28" s="36">
        <f t="shared" ca="1" si="11"/>
        <v>0</v>
      </c>
      <c r="T28" s="36">
        <f t="shared" ca="1" si="11"/>
        <v>0</v>
      </c>
      <c r="U28" s="36">
        <f t="shared" ca="1" si="11"/>
        <v>0</v>
      </c>
      <c r="V28" s="36">
        <f t="shared" ca="1" si="11"/>
        <v>0</v>
      </c>
      <c r="W28" s="36">
        <f t="shared" ca="1" si="11"/>
        <v>0</v>
      </c>
      <c r="X28" s="36">
        <f t="shared" ca="1" si="11"/>
        <v>0</v>
      </c>
      <c r="Y28" s="276">
        <f t="shared" ca="1" si="11"/>
        <v>0</v>
      </c>
      <c r="Z28" s="36">
        <f t="shared" ca="1" si="10"/>
        <v>0</v>
      </c>
      <c r="AA28" s="99">
        <f t="shared" ca="1" si="7"/>
        <v>0</v>
      </c>
      <c r="AC28" s="36">
        <f t="shared" ref="AC28:AD28" si="12">SUM(AC22:AC27)</f>
        <v>0</v>
      </c>
      <c r="AD28" s="36">
        <f t="shared" ca="1" si="12"/>
        <v>0</v>
      </c>
    </row>
    <row r="29" spans="1:30" x14ac:dyDescent="0.35">
      <c r="B29" s="2" t="s">
        <v>302</v>
      </c>
      <c r="C29" s="8" t="s">
        <v>79</v>
      </c>
      <c r="F29" s="42">
        <f ca="1">IF(F16=0,0,ROUND(+F28/F16,2))</f>
        <v>0</v>
      </c>
      <c r="G29" s="42">
        <f t="shared" ref="G29:Y29" ca="1" si="13">IF(G16=0,0,ROUND(+G28/G16,2))</f>
        <v>0</v>
      </c>
      <c r="H29" s="42">
        <f t="shared" ca="1" si="13"/>
        <v>0</v>
      </c>
      <c r="I29" s="42">
        <f t="shared" ca="1" si="13"/>
        <v>0</v>
      </c>
      <c r="J29" s="42">
        <f t="shared" ca="1" si="13"/>
        <v>0</v>
      </c>
      <c r="K29" s="42">
        <f t="shared" ca="1" si="13"/>
        <v>0</v>
      </c>
      <c r="L29" s="42">
        <f t="shared" ca="1" si="13"/>
        <v>0</v>
      </c>
      <c r="M29" s="42">
        <f t="shared" ca="1" si="13"/>
        <v>0</v>
      </c>
      <c r="N29" s="42">
        <f t="shared" ca="1" si="13"/>
        <v>0</v>
      </c>
      <c r="O29" s="42">
        <f t="shared" ca="1" si="13"/>
        <v>0</v>
      </c>
      <c r="P29" s="42">
        <f t="shared" ca="1" si="13"/>
        <v>0</v>
      </c>
      <c r="Q29" s="42">
        <f t="shared" ca="1" si="13"/>
        <v>0</v>
      </c>
      <c r="R29" s="42">
        <f t="shared" ca="1" si="13"/>
        <v>0</v>
      </c>
      <c r="S29" s="42">
        <f t="shared" ca="1" si="13"/>
        <v>0</v>
      </c>
      <c r="T29" s="42">
        <f t="shared" ca="1" si="13"/>
        <v>0</v>
      </c>
      <c r="U29" s="42">
        <f t="shared" ca="1" si="13"/>
        <v>0</v>
      </c>
      <c r="V29" s="42">
        <f t="shared" ca="1" si="13"/>
        <v>0</v>
      </c>
      <c r="W29" s="42">
        <f t="shared" ca="1" si="13"/>
        <v>0</v>
      </c>
      <c r="X29" s="42">
        <f t="shared" ca="1" si="13"/>
        <v>0</v>
      </c>
      <c r="Y29" s="42">
        <f t="shared" ca="1" si="13"/>
        <v>0</v>
      </c>
    </row>
    <row r="30" spans="1:30" x14ac:dyDescent="0.35">
      <c r="C30" s="8"/>
    </row>
    <row r="31" spans="1:30" x14ac:dyDescent="0.35">
      <c r="C31" s="8"/>
    </row>
    <row r="32" spans="1:30" x14ac:dyDescent="0.35">
      <c r="C32" s="8"/>
    </row>
    <row r="33" spans="1:25" ht="18" x14ac:dyDescent="0.35">
      <c r="A33" s="244">
        <f>MAX(A$11:A32)+1</f>
        <v>3</v>
      </c>
      <c r="B33" s="7" t="s">
        <v>303</v>
      </c>
      <c r="C33" s="8"/>
    </row>
    <row r="34" spans="1:25" x14ac:dyDescent="0.35">
      <c r="B34" s="2" t="s">
        <v>278</v>
      </c>
      <c r="C34" s="8" t="s">
        <v>79</v>
      </c>
      <c r="F34" s="249">
        <f t="shared" ref="F34:Y34" ca="1" si="14">IF(F$16=0,0,+F22/F$16)</f>
        <v>0</v>
      </c>
      <c r="G34" s="249">
        <f t="shared" ca="1" si="14"/>
        <v>0</v>
      </c>
      <c r="H34" s="249">
        <f t="shared" ca="1" si="14"/>
        <v>0</v>
      </c>
      <c r="I34" s="249">
        <f t="shared" ca="1" si="14"/>
        <v>0</v>
      </c>
      <c r="J34" s="249">
        <f t="shared" ca="1" si="14"/>
        <v>0</v>
      </c>
      <c r="K34" s="249">
        <f t="shared" ca="1" si="14"/>
        <v>0</v>
      </c>
      <c r="L34" s="249">
        <f t="shared" ca="1" si="14"/>
        <v>0</v>
      </c>
      <c r="M34" s="249">
        <f t="shared" ca="1" si="14"/>
        <v>0</v>
      </c>
      <c r="N34" s="249">
        <f t="shared" ca="1" si="14"/>
        <v>0</v>
      </c>
      <c r="O34" s="249">
        <f t="shared" ca="1" si="14"/>
        <v>0</v>
      </c>
      <c r="P34" s="249">
        <f t="shared" ca="1" si="14"/>
        <v>0</v>
      </c>
      <c r="Q34" s="249">
        <f t="shared" ca="1" si="14"/>
        <v>0</v>
      </c>
      <c r="R34" s="249">
        <f t="shared" ca="1" si="14"/>
        <v>0</v>
      </c>
      <c r="S34" s="249">
        <f t="shared" ca="1" si="14"/>
        <v>0</v>
      </c>
      <c r="T34" s="249">
        <f t="shared" ca="1" si="14"/>
        <v>0</v>
      </c>
      <c r="U34" s="249">
        <f t="shared" ca="1" si="14"/>
        <v>0</v>
      </c>
      <c r="V34" s="249">
        <f t="shared" ca="1" si="14"/>
        <v>0</v>
      </c>
      <c r="W34" s="249">
        <f t="shared" ca="1" si="14"/>
        <v>0</v>
      </c>
      <c r="X34" s="249">
        <f t="shared" ca="1" si="14"/>
        <v>0</v>
      </c>
      <c r="Y34" s="249">
        <f t="shared" ca="1" si="14"/>
        <v>0</v>
      </c>
    </row>
    <row r="35" spans="1:25" x14ac:dyDescent="0.35">
      <c r="B35" s="2" t="s">
        <v>279</v>
      </c>
      <c r="C35" s="8" t="s">
        <v>79</v>
      </c>
      <c r="F35" s="249">
        <f t="shared" ref="F35:Y35" ca="1" si="15">IF(F$16=0,0,+F23/F$16)</f>
        <v>0</v>
      </c>
      <c r="G35" s="249">
        <f t="shared" ca="1" si="15"/>
        <v>0</v>
      </c>
      <c r="H35" s="249">
        <f t="shared" ca="1" si="15"/>
        <v>0</v>
      </c>
      <c r="I35" s="249">
        <f t="shared" ca="1" si="15"/>
        <v>0</v>
      </c>
      <c r="J35" s="249">
        <f t="shared" ca="1" si="15"/>
        <v>0</v>
      </c>
      <c r="K35" s="249">
        <f t="shared" ca="1" si="15"/>
        <v>0</v>
      </c>
      <c r="L35" s="249">
        <f t="shared" ca="1" si="15"/>
        <v>0</v>
      </c>
      <c r="M35" s="249">
        <f t="shared" ca="1" si="15"/>
        <v>0</v>
      </c>
      <c r="N35" s="249">
        <f t="shared" ca="1" si="15"/>
        <v>0</v>
      </c>
      <c r="O35" s="249">
        <f t="shared" ca="1" si="15"/>
        <v>0</v>
      </c>
      <c r="P35" s="249">
        <f t="shared" ca="1" si="15"/>
        <v>0</v>
      </c>
      <c r="Q35" s="249">
        <f t="shared" ca="1" si="15"/>
        <v>0</v>
      </c>
      <c r="R35" s="249">
        <f t="shared" ca="1" si="15"/>
        <v>0</v>
      </c>
      <c r="S35" s="249">
        <f t="shared" ca="1" si="15"/>
        <v>0</v>
      </c>
      <c r="T35" s="249">
        <f t="shared" ca="1" si="15"/>
        <v>0</v>
      </c>
      <c r="U35" s="249">
        <f t="shared" ca="1" si="15"/>
        <v>0</v>
      </c>
      <c r="V35" s="249">
        <f t="shared" ca="1" si="15"/>
        <v>0</v>
      </c>
      <c r="W35" s="249">
        <f t="shared" ca="1" si="15"/>
        <v>0</v>
      </c>
      <c r="X35" s="249">
        <f t="shared" ca="1" si="15"/>
        <v>0</v>
      </c>
      <c r="Y35" s="249">
        <f t="shared" ca="1" si="15"/>
        <v>0</v>
      </c>
    </row>
    <row r="36" spans="1:25" x14ac:dyDescent="0.35">
      <c r="B36" s="2" t="s">
        <v>280</v>
      </c>
      <c r="C36" s="8" t="s">
        <v>79</v>
      </c>
      <c r="F36" s="249">
        <f t="shared" ref="F36:Y36" ca="1" si="16">IF(F$16=0,0,+F24/F$16)</f>
        <v>0</v>
      </c>
      <c r="G36" s="249">
        <f t="shared" ca="1" si="16"/>
        <v>0</v>
      </c>
      <c r="H36" s="249">
        <f t="shared" ca="1" si="16"/>
        <v>0</v>
      </c>
      <c r="I36" s="249">
        <f t="shared" ca="1" si="16"/>
        <v>0</v>
      </c>
      <c r="J36" s="249">
        <f t="shared" ca="1" si="16"/>
        <v>0</v>
      </c>
      <c r="K36" s="249">
        <f t="shared" ca="1" si="16"/>
        <v>0</v>
      </c>
      <c r="L36" s="249">
        <f t="shared" ca="1" si="16"/>
        <v>0</v>
      </c>
      <c r="M36" s="249">
        <f t="shared" ca="1" si="16"/>
        <v>0</v>
      </c>
      <c r="N36" s="249">
        <f t="shared" ca="1" si="16"/>
        <v>0</v>
      </c>
      <c r="O36" s="249">
        <f t="shared" ca="1" si="16"/>
        <v>0</v>
      </c>
      <c r="P36" s="249">
        <f t="shared" ca="1" si="16"/>
        <v>0</v>
      </c>
      <c r="Q36" s="249">
        <f t="shared" ca="1" si="16"/>
        <v>0</v>
      </c>
      <c r="R36" s="249">
        <f t="shared" ca="1" si="16"/>
        <v>0</v>
      </c>
      <c r="S36" s="249">
        <f t="shared" ca="1" si="16"/>
        <v>0</v>
      </c>
      <c r="T36" s="249">
        <f t="shared" ca="1" si="16"/>
        <v>0</v>
      </c>
      <c r="U36" s="249">
        <f t="shared" ca="1" si="16"/>
        <v>0</v>
      </c>
      <c r="V36" s="249">
        <f t="shared" ca="1" si="16"/>
        <v>0</v>
      </c>
      <c r="W36" s="249">
        <f t="shared" ca="1" si="16"/>
        <v>0</v>
      </c>
      <c r="X36" s="249">
        <f t="shared" ca="1" si="16"/>
        <v>0</v>
      </c>
      <c r="Y36" s="249">
        <f t="shared" ca="1" si="16"/>
        <v>0</v>
      </c>
    </row>
    <row r="37" spans="1:25" x14ac:dyDescent="0.35">
      <c r="B37" s="2" t="s">
        <v>281</v>
      </c>
      <c r="C37" s="8" t="s">
        <v>79</v>
      </c>
      <c r="F37" s="249">
        <f t="shared" ref="F37:Y37" ca="1" si="17">IF(F$16=0,0,+F25/F$16)</f>
        <v>0</v>
      </c>
      <c r="G37" s="249">
        <f t="shared" ca="1" si="17"/>
        <v>0</v>
      </c>
      <c r="H37" s="249">
        <f t="shared" ca="1" si="17"/>
        <v>0</v>
      </c>
      <c r="I37" s="249">
        <f t="shared" ca="1" si="17"/>
        <v>0</v>
      </c>
      <c r="J37" s="249">
        <f t="shared" ca="1" si="17"/>
        <v>0</v>
      </c>
      <c r="K37" s="249">
        <f t="shared" ca="1" si="17"/>
        <v>0</v>
      </c>
      <c r="L37" s="249">
        <f t="shared" ca="1" si="17"/>
        <v>0</v>
      </c>
      <c r="M37" s="249">
        <f t="shared" ca="1" si="17"/>
        <v>0</v>
      </c>
      <c r="N37" s="249">
        <f t="shared" ca="1" si="17"/>
        <v>0</v>
      </c>
      <c r="O37" s="249">
        <f t="shared" ca="1" si="17"/>
        <v>0</v>
      </c>
      <c r="P37" s="249">
        <f t="shared" ca="1" si="17"/>
        <v>0</v>
      </c>
      <c r="Q37" s="249">
        <f t="shared" ca="1" si="17"/>
        <v>0</v>
      </c>
      <c r="R37" s="249">
        <f t="shared" ca="1" si="17"/>
        <v>0</v>
      </c>
      <c r="S37" s="249">
        <f t="shared" ca="1" si="17"/>
        <v>0</v>
      </c>
      <c r="T37" s="249">
        <f t="shared" ca="1" si="17"/>
        <v>0</v>
      </c>
      <c r="U37" s="249">
        <f t="shared" ca="1" si="17"/>
        <v>0</v>
      </c>
      <c r="V37" s="249">
        <f t="shared" ca="1" si="17"/>
        <v>0</v>
      </c>
      <c r="W37" s="249">
        <f t="shared" ca="1" si="17"/>
        <v>0</v>
      </c>
      <c r="X37" s="249">
        <f t="shared" ca="1" si="17"/>
        <v>0</v>
      </c>
      <c r="Y37" s="249">
        <f t="shared" ca="1" si="17"/>
        <v>0</v>
      </c>
    </row>
    <row r="38" spans="1:25" x14ac:dyDescent="0.35">
      <c r="B38" s="2" t="s">
        <v>299</v>
      </c>
      <c r="C38" s="8" t="s">
        <v>79</v>
      </c>
      <c r="F38" s="249">
        <f t="shared" ref="F38:Y38" ca="1" si="18">IF(F$16=0,0,+F26/F$16)</f>
        <v>0</v>
      </c>
      <c r="G38" s="249">
        <f t="shared" ca="1" si="18"/>
        <v>0</v>
      </c>
      <c r="H38" s="249">
        <f t="shared" ca="1" si="18"/>
        <v>0</v>
      </c>
      <c r="I38" s="249">
        <f t="shared" ca="1" si="18"/>
        <v>0</v>
      </c>
      <c r="J38" s="249">
        <f t="shared" ca="1" si="18"/>
        <v>0</v>
      </c>
      <c r="K38" s="249">
        <f t="shared" ca="1" si="18"/>
        <v>0</v>
      </c>
      <c r="L38" s="249">
        <f t="shared" ca="1" si="18"/>
        <v>0</v>
      </c>
      <c r="M38" s="249">
        <f t="shared" ca="1" si="18"/>
        <v>0</v>
      </c>
      <c r="N38" s="249">
        <f t="shared" ca="1" si="18"/>
        <v>0</v>
      </c>
      <c r="O38" s="249">
        <f t="shared" ca="1" si="18"/>
        <v>0</v>
      </c>
      <c r="P38" s="249">
        <f t="shared" ca="1" si="18"/>
        <v>0</v>
      </c>
      <c r="Q38" s="249">
        <f t="shared" ca="1" si="18"/>
        <v>0</v>
      </c>
      <c r="R38" s="249">
        <f t="shared" ca="1" si="18"/>
        <v>0</v>
      </c>
      <c r="S38" s="249">
        <f t="shared" ca="1" si="18"/>
        <v>0</v>
      </c>
      <c r="T38" s="249">
        <f t="shared" ca="1" si="18"/>
        <v>0</v>
      </c>
      <c r="U38" s="249">
        <f t="shared" ca="1" si="18"/>
        <v>0</v>
      </c>
      <c r="V38" s="249">
        <f t="shared" ca="1" si="18"/>
        <v>0</v>
      </c>
      <c r="W38" s="249">
        <f t="shared" ca="1" si="18"/>
        <v>0</v>
      </c>
      <c r="X38" s="249">
        <f t="shared" ca="1" si="18"/>
        <v>0</v>
      </c>
      <c r="Y38" s="249">
        <f t="shared" ca="1" si="18"/>
        <v>0</v>
      </c>
    </row>
    <row r="39" spans="1:25" x14ac:dyDescent="0.35">
      <c r="B39" s="2" t="s">
        <v>300</v>
      </c>
      <c r="C39" s="8" t="s">
        <v>79</v>
      </c>
      <c r="F39" s="250">
        <f t="shared" ref="F39:Y39" ca="1" si="19">IF(F$16=0,0,+F27/F$16)</f>
        <v>0</v>
      </c>
      <c r="G39" s="250">
        <f t="shared" ca="1" si="19"/>
        <v>0</v>
      </c>
      <c r="H39" s="250">
        <f t="shared" ca="1" si="19"/>
        <v>0</v>
      </c>
      <c r="I39" s="250">
        <f t="shared" ca="1" si="19"/>
        <v>0</v>
      </c>
      <c r="J39" s="250">
        <f t="shared" ca="1" si="19"/>
        <v>0</v>
      </c>
      <c r="K39" s="250">
        <f t="shared" ca="1" si="19"/>
        <v>0</v>
      </c>
      <c r="L39" s="250">
        <f t="shared" ca="1" si="19"/>
        <v>0</v>
      </c>
      <c r="M39" s="250">
        <f t="shared" ca="1" si="19"/>
        <v>0</v>
      </c>
      <c r="N39" s="250">
        <f t="shared" ca="1" si="19"/>
        <v>0</v>
      </c>
      <c r="O39" s="250">
        <f t="shared" ca="1" si="19"/>
        <v>0</v>
      </c>
      <c r="P39" s="250">
        <f t="shared" ca="1" si="19"/>
        <v>0</v>
      </c>
      <c r="Q39" s="250">
        <f t="shared" ca="1" si="19"/>
        <v>0</v>
      </c>
      <c r="R39" s="250">
        <f t="shared" ca="1" si="19"/>
        <v>0</v>
      </c>
      <c r="S39" s="250">
        <f t="shared" ca="1" si="19"/>
        <v>0</v>
      </c>
      <c r="T39" s="250">
        <f t="shared" ca="1" si="19"/>
        <v>0</v>
      </c>
      <c r="U39" s="250">
        <f t="shared" ca="1" si="19"/>
        <v>0</v>
      </c>
      <c r="V39" s="250">
        <f t="shared" ca="1" si="19"/>
        <v>0</v>
      </c>
      <c r="W39" s="250">
        <f t="shared" ca="1" si="19"/>
        <v>0</v>
      </c>
      <c r="X39" s="250">
        <f t="shared" ca="1" si="19"/>
        <v>0</v>
      </c>
      <c r="Y39" s="250">
        <f t="shared" ca="1" si="19"/>
        <v>0</v>
      </c>
    </row>
    <row r="40" spans="1:25" x14ac:dyDescent="0.35">
      <c r="B40" s="2" t="s">
        <v>302</v>
      </c>
      <c r="C40" s="8" t="s">
        <v>79</v>
      </c>
      <c r="F40" s="42">
        <f t="shared" ref="F40" ca="1" si="20">SUM(F34:F39)</f>
        <v>0</v>
      </c>
      <c r="G40" s="42">
        <f t="shared" ref="G40:Y40" ca="1" si="21">SUM(G34:G39)</f>
        <v>0</v>
      </c>
      <c r="H40" s="42">
        <f t="shared" ca="1" si="21"/>
        <v>0</v>
      </c>
      <c r="I40" s="42">
        <f t="shared" ca="1" si="21"/>
        <v>0</v>
      </c>
      <c r="J40" s="42">
        <f t="shared" ca="1" si="21"/>
        <v>0</v>
      </c>
      <c r="K40" s="42">
        <f t="shared" ca="1" si="21"/>
        <v>0</v>
      </c>
      <c r="L40" s="42">
        <f t="shared" ca="1" si="21"/>
        <v>0</v>
      </c>
      <c r="M40" s="42">
        <f t="shared" ca="1" si="21"/>
        <v>0</v>
      </c>
      <c r="N40" s="42">
        <f t="shared" ca="1" si="21"/>
        <v>0</v>
      </c>
      <c r="O40" s="42">
        <f t="shared" ca="1" si="21"/>
        <v>0</v>
      </c>
      <c r="P40" s="42">
        <f t="shared" ca="1" si="21"/>
        <v>0</v>
      </c>
      <c r="Q40" s="42">
        <f t="shared" ca="1" si="21"/>
        <v>0</v>
      </c>
      <c r="R40" s="42">
        <f t="shared" ca="1" si="21"/>
        <v>0</v>
      </c>
      <c r="S40" s="42">
        <f t="shared" ca="1" si="21"/>
        <v>0</v>
      </c>
      <c r="T40" s="42">
        <f t="shared" ca="1" si="21"/>
        <v>0</v>
      </c>
      <c r="U40" s="42">
        <f t="shared" ca="1" si="21"/>
        <v>0</v>
      </c>
      <c r="V40" s="42">
        <f t="shared" ca="1" si="21"/>
        <v>0</v>
      </c>
      <c r="W40" s="42">
        <f t="shared" ca="1" si="21"/>
        <v>0</v>
      </c>
      <c r="X40" s="42">
        <f t="shared" ca="1" si="21"/>
        <v>0</v>
      </c>
      <c r="Y40" s="42">
        <f t="shared" ca="1" si="21"/>
        <v>0</v>
      </c>
    </row>
    <row r="41" spans="1:25" x14ac:dyDescent="0.35">
      <c r="C41" s="8"/>
    </row>
    <row r="42" spans="1:25" x14ac:dyDescent="0.35">
      <c r="C42" s="8"/>
    </row>
    <row r="43" spans="1:25" x14ac:dyDescent="0.35">
      <c r="C43" s="8"/>
    </row>
    <row r="44" spans="1:25" ht="18" x14ac:dyDescent="0.35">
      <c r="A44" s="244">
        <f>MAX(A$11:A43)+1</f>
        <v>4</v>
      </c>
      <c r="B44" s="7" t="s">
        <v>304</v>
      </c>
      <c r="C44" s="8"/>
    </row>
    <row r="45" spans="1:25" x14ac:dyDescent="0.35">
      <c r="B45" s="2" t="s">
        <v>305</v>
      </c>
      <c r="C45" s="8" t="s">
        <v>306</v>
      </c>
      <c r="F45" s="72"/>
      <c r="G45" s="72"/>
      <c r="H45" s="72"/>
      <c r="I45" s="72"/>
      <c r="J45" s="72"/>
      <c r="K45" s="72"/>
      <c r="L45" s="72"/>
      <c r="M45" s="72"/>
      <c r="N45" s="72"/>
      <c r="O45" s="72"/>
      <c r="P45" s="72"/>
      <c r="Q45" s="72"/>
      <c r="R45" s="72"/>
      <c r="S45" s="72"/>
      <c r="T45" s="72"/>
      <c r="U45" s="72"/>
      <c r="V45" s="72"/>
      <c r="W45" s="72"/>
      <c r="X45" s="72"/>
      <c r="Y45" s="72"/>
    </row>
    <row r="46" spans="1:25" x14ac:dyDescent="0.35">
      <c r="B46" s="2" t="s">
        <v>307</v>
      </c>
      <c r="C46" s="8" t="s">
        <v>306</v>
      </c>
      <c r="F46" s="72"/>
      <c r="G46" s="72"/>
      <c r="H46" s="72"/>
      <c r="I46" s="72"/>
      <c r="J46" s="72"/>
      <c r="K46" s="72"/>
      <c r="L46" s="72"/>
      <c r="M46" s="72"/>
      <c r="N46" s="72"/>
      <c r="O46" s="72"/>
      <c r="P46" s="72"/>
      <c r="Q46" s="72"/>
      <c r="R46" s="72"/>
      <c r="S46" s="72"/>
      <c r="T46" s="72"/>
      <c r="U46" s="72"/>
      <c r="V46" s="72"/>
      <c r="W46" s="72"/>
      <c r="X46" s="72"/>
      <c r="Y46" s="72"/>
    </row>
    <row r="47" spans="1:25" x14ac:dyDescent="0.35">
      <c r="B47" s="2" t="s">
        <v>308</v>
      </c>
      <c r="C47" s="8" t="s">
        <v>306</v>
      </c>
      <c r="F47" s="28">
        <f>SUM(F45:F46)</f>
        <v>0</v>
      </c>
      <c r="G47" s="28">
        <f t="shared" ref="G47:N47" si="22">SUM(G45:G46)</f>
        <v>0</v>
      </c>
      <c r="H47" s="28">
        <f t="shared" si="22"/>
        <v>0</v>
      </c>
      <c r="I47" s="28">
        <f t="shared" si="22"/>
        <v>0</v>
      </c>
      <c r="J47" s="28">
        <f t="shared" si="22"/>
        <v>0</v>
      </c>
      <c r="K47" s="28">
        <f t="shared" si="22"/>
        <v>0</v>
      </c>
      <c r="L47" s="28">
        <f t="shared" si="22"/>
        <v>0</v>
      </c>
      <c r="M47" s="28">
        <f t="shared" si="22"/>
        <v>0</v>
      </c>
      <c r="N47" s="28">
        <f t="shared" si="22"/>
        <v>0</v>
      </c>
      <c r="O47" s="28">
        <f t="shared" ref="O47:Y47" si="23">SUM(O45:O46)</f>
        <v>0</v>
      </c>
      <c r="P47" s="28">
        <f t="shared" si="23"/>
        <v>0</v>
      </c>
      <c r="Q47" s="28">
        <f t="shared" si="23"/>
        <v>0</v>
      </c>
      <c r="R47" s="28">
        <f t="shared" si="23"/>
        <v>0</v>
      </c>
      <c r="S47" s="28">
        <f t="shared" si="23"/>
        <v>0</v>
      </c>
      <c r="T47" s="28">
        <f t="shared" si="23"/>
        <v>0</v>
      </c>
      <c r="U47" s="28">
        <f t="shared" si="23"/>
        <v>0</v>
      </c>
      <c r="V47" s="28">
        <f t="shared" si="23"/>
        <v>0</v>
      </c>
      <c r="W47" s="28">
        <f t="shared" si="23"/>
        <v>0</v>
      </c>
      <c r="X47" s="28">
        <f t="shared" si="23"/>
        <v>0</v>
      </c>
      <c r="Y47" s="28">
        <f t="shared" si="23"/>
        <v>0</v>
      </c>
    </row>
    <row r="48" spans="1:25" x14ac:dyDescent="0.35">
      <c r="C48" s="8"/>
    </row>
    <row r="49" spans="1:26" x14ac:dyDescent="0.35">
      <c r="C49" s="8"/>
    </row>
    <row r="50" spans="1:26" x14ac:dyDescent="0.35">
      <c r="C50" s="8"/>
    </row>
    <row r="51" spans="1:26" ht="18" x14ac:dyDescent="0.35">
      <c r="A51" s="244">
        <f>MAX(A$11:A50)+1</f>
        <v>5</v>
      </c>
      <c r="B51" s="7" t="s">
        <v>309</v>
      </c>
      <c r="C51" s="8"/>
    </row>
    <row r="52" spans="1:26" x14ac:dyDescent="0.35">
      <c r="B52" s="2" t="s">
        <v>310</v>
      </c>
      <c r="C52" s="8" t="str">
        <f>+C29</f>
        <v>$</v>
      </c>
      <c r="F52" s="250">
        <f ca="1">+F29</f>
        <v>0</v>
      </c>
      <c r="G52" s="250">
        <f t="shared" ref="G52:N52" ca="1" si="24">+G29</f>
        <v>0</v>
      </c>
      <c r="H52" s="250">
        <f t="shared" ca="1" si="24"/>
        <v>0</v>
      </c>
      <c r="I52" s="250">
        <f t="shared" ca="1" si="24"/>
        <v>0</v>
      </c>
      <c r="J52" s="250">
        <f t="shared" ca="1" si="24"/>
        <v>0</v>
      </c>
      <c r="K52" s="250">
        <f t="shared" ca="1" si="24"/>
        <v>0</v>
      </c>
      <c r="L52" s="250">
        <f t="shared" ca="1" si="24"/>
        <v>0</v>
      </c>
      <c r="M52" s="250">
        <f t="shared" ca="1" si="24"/>
        <v>0</v>
      </c>
      <c r="N52" s="250">
        <f t="shared" ca="1" si="24"/>
        <v>0</v>
      </c>
      <c r="O52" s="250">
        <f t="shared" ref="O52:Y52" ca="1" si="25">+O29</f>
        <v>0</v>
      </c>
      <c r="P52" s="250">
        <f t="shared" ca="1" si="25"/>
        <v>0</v>
      </c>
      <c r="Q52" s="250">
        <f t="shared" ca="1" si="25"/>
        <v>0</v>
      </c>
      <c r="R52" s="250">
        <f t="shared" ca="1" si="25"/>
        <v>0</v>
      </c>
      <c r="S52" s="250">
        <f t="shared" ca="1" si="25"/>
        <v>0</v>
      </c>
      <c r="T52" s="250">
        <f t="shared" ca="1" si="25"/>
        <v>0</v>
      </c>
      <c r="U52" s="250">
        <f t="shared" ca="1" si="25"/>
        <v>0</v>
      </c>
      <c r="V52" s="250">
        <f t="shared" ca="1" si="25"/>
        <v>0</v>
      </c>
      <c r="W52" s="250">
        <f t="shared" ca="1" si="25"/>
        <v>0</v>
      </c>
      <c r="X52" s="250">
        <f t="shared" ca="1" si="25"/>
        <v>0</v>
      </c>
      <c r="Y52" s="271">
        <f t="shared" ca="1" si="25"/>
        <v>0</v>
      </c>
      <c r="Z52" s="42">
        <f ca="1">SUM(F52:Y52)</f>
        <v>0</v>
      </c>
    </row>
    <row r="53" spans="1:26" x14ac:dyDescent="0.35">
      <c r="B53" s="2" t="s">
        <v>311</v>
      </c>
      <c r="C53" s="8" t="s">
        <v>79</v>
      </c>
      <c r="F53" s="250">
        <f ca="1">ROUND(+F29*F47,2)</f>
        <v>0</v>
      </c>
      <c r="G53" s="250">
        <f t="shared" ref="G53:N53" ca="1" si="26">ROUND(+G29*G47,2)</f>
        <v>0</v>
      </c>
      <c r="H53" s="250">
        <f t="shared" ca="1" si="26"/>
        <v>0</v>
      </c>
      <c r="I53" s="250">
        <f t="shared" ca="1" si="26"/>
        <v>0</v>
      </c>
      <c r="J53" s="250">
        <f t="shared" ca="1" si="26"/>
        <v>0</v>
      </c>
      <c r="K53" s="250">
        <f t="shared" ca="1" si="26"/>
        <v>0</v>
      </c>
      <c r="L53" s="250">
        <f t="shared" ca="1" si="26"/>
        <v>0</v>
      </c>
      <c r="M53" s="250">
        <f t="shared" ca="1" si="26"/>
        <v>0</v>
      </c>
      <c r="N53" s="250">
        <f t="shared" ca="1" si="26"/>
        <v>0</v>
      </c>
      <c r="O53" s="250">
        <f t="shared" ref="O53:Y53" ca="1" si="27">ROUND(+O29*O47,2)</f>
        <v>0</v>
      </c>
      <c r="P53" s="250">
        <f t="shared" ca="1" si="27"/>
        <v>0</v>
      </c>
      <c r="Q53" s="250">
        <f t="shared" ca="1" si="27"/>
        <v>0</v>
      </c>
      <c r="R53" s="250">
        <f t="shared" ca="1" si="27"/>
        <v>0</v>
      </c>
      <c r="S53" s="250">
        <f t="shared" ca="1" si="27"/>
        <v>0</v>
      </c>
      <c r="T53" s="250">
        <f t="shared" ca="1" si="27"/>
        <v>0</v>
      </c>
      <c r="U53" s="250">
        <f t="shared" ca="1" si="27"/>
        <v>0</v>
      </c>
      <c r="V53" s="250">
        <f t="shared" ca="1" si="27"/>
        <v>0</v>
      </c>
      <c r="W53" s="250">
        <f t="shared" ca="1" si="27"/>
        <v>0</v>
      </c>
      <c r="X53" s="250">
        <f t="shared" ca="1" si="27"/>
        <v>0</v>
      </c>
      <c r="Y53" s="271">
        <f t="shared" ca="1" si="27"/>
        <v>0</v>
      </c>
      <c r="Z53" s="42">
        <f ca="1">SUM(F53:Y53)</f>
        <v>0</v>
      </c>
    </row>
    <row r="54" spans="1:26" x14ac:dyDescent="0.35">
      <c r="B54" s="2" t="s">
        <v>312</v>
      </c>
      <c r="C54" s="8" t="s">
        <v>79</v>
      </c>
      <c r="F54" s="42">
        <f ca="1">SUM(F52:F53)</f>
        <v>0</v>
      </c>
      <c r="G54" s="42">
        <f t="shared" ref="G54:N54" ca="1" si="28">SUM(G52:G53)</f>
        <v>0</v>
      </c>
      <c r="H54" s="42">
        <f t="shared" ca="1" si="28"/>
        <v>0</v>
      </c>
      <c r="I54" s="42">
        <f t="shared" ca="1" si="28"/>
        <v>0</v>
      </c>
      <c r="J54" s="42">
        <f t="shared" ca="1" si="28"/>
        <v>0</v>
      </c>
      <c r="K54" s="42">
        <f t="shared" ca="1" si="28"/>
        <v>0</v>
      </c>
      <c r="L54" s="42">
        <f t="shared" ca="1" si="28"/>
        <v>0</v>
      </c>
      <c r="M54" s="42">
        <f t="shared" ca="1" si="28"/>
        <v>0</v>
      </c>
      <c r="N54" s="42">
        <f t="shared" ca="1" si="28"/>
        <v>0</v>
      </c>
      <c r="O54" s="42">
        <f t="shared" ref="O54:Y54" ca="1" si="29">SUM(O52:O53)</f>
        <v>0</v>
      </c>
      <c r="P54" s="42">
        <f t="shared" ca="1" si="29"/>
        <v>0</v>
      </c>
      <c r="Q54" s="42">
        <f t="shared" ca="1" si="29"/>
        <v>0</v>
      </c>
      <c r="R54" s="42">
        <f t="shared" ca="1" si="29"/>
        <v>0</v>
      </c>
      <c r="S54" s="42">
        <f t="shared" ca="1" si="29"/>
        <v>0</v>
      </c>
      <c r="T54" s="42">
        <f t="shared" ca="1" si="29"/>
        <v>0</v>
      </c>
      <c r="U54" s="42">
        <f t="shared" ca="1" si="29"/>
        <v>0</v>
      </c>
      <c r="V54" s="42">
        <f t="shared" ca="1" si="29"/>
        <v>0</v>
      </c>
      <c r="W54" s="42">
        <f t="shared" ca="1" si="29"/>
        <v>0</v>
      </c>
      <c r="X54" s="42">
        <f t="shared" ca="1" si="29"/>
        <v>0</v>
      </c>
      <c r="Y54" s="42">
        <f t="shared" ca="1" si="29"/>
        <v>0</v>
      </c>
      <c r="Z54" s="42">
        <f ca="1">SUM(Z52:Z53)</f>
        <v>0</v>
      </c>
    </row>
    <row r="55" spans="1:26" x14ac:dyDescent="0.35">
      <c r="C55" s="8"/>
    </row>
    <row r="56" spans="1:26" x14ac:dyDescent="0.35">
      <c r="B56" s="2" t="s">
        <v>328</v>
      </c>
      <c r="C56" s="8"/>
      <c r="F56" s="116" t="str">
        <f ca="1">+F12</f>
        <v>NOT IN USE</v>
      </c>
      <c r="G56" s="116" t="str">
        <f t="shared" ref="G56:Y56" ca="1" si="30">+G12</f>
        <v>NOT IN USE</v>
      </c>
      <c r="H56" s="116" t="str">
        <f t="shared" ca="1" si="30"/>
        <v>NOT IN USE</v>
      </c>
      <c r="I56" s="116" t="str">
        <f t="shared" ca="1" si="30"/>
        <v>NOT IN USE</v>
      </c>
      <c r="J56" s="116" t="str">
        <f t="shared" ca="1" si="30"/>
        <v>NOT IN USE</v>
      </c>
      <c r="K56" s="116" t="str">
        <f t="shared" ca="1" si="30"/>
        <v>NOT IN USE</v>
      </c>
      <c r="L56" s="116" t="str">
        <f t="shared" ca="1" si="30"/>
        <v>NOT IN USE</v>
      </c>
      <c r="M56" s="116" t="str">
        <f t="shared" ca="1" si="30"/>
        <v>NOT IN USE</v>
      </c>
      <c r="N56" s="116" t="str">
        <f t="shared" ca="1" si="30"/>
        <v>NOT IN USE</v>
      </c>
      <c r="O56" s="116" t="str">
        <f t="shared" ca="1" si="30"/>
        <v>NOT IN USE</v>
      </c>
      <c r="P56" s="116" t="str">
        <f t="shared" ca="1" si="30"/>
        <v>NOT IN USE</v>
      </c>
      <c r="Q56" s="116" t="str">
        <f t="shared" ca="1" si="30"/>
        <v>NOT IN USE</v>
      </c>
      <c r="R56" s="116" t="str">
        <f t="shared" ca="1" si="30"/>
        <v>NOT IN USE</v>
      </c>
      <c r="S56" s="116" t="str">
        <f t="shared" ca="1" si="30"/>
        <v>NOT IN USE</v>
      </c>
      <c r="T56" s="116" t="str">
        <f t="shared" ca="1" si="30"/>
        <v>NOT IN USE</v>
      </c>
      <c r="U56" s="116" t="str">
        <f t="shared" ca="1" si="30"/>
        <v>NOT IN USE</v>
      </c>
      <c r="V56" s="116" t="str">
        <f t="shared" ca="1" si="30"/>
        <v>NOT IN USE</v>
      </c>
      <c r="W56" s="116" t="str">
        <f t="shared" ca="1" si="30"/>
        <v>NOT IN USE</v>
      </c>
      <c r="X56" s="116" t="str">
        <f t="shared" ca="1" si="30"/>
        <v>NOT IN USE</v>
      </c>
      <c r="Y56" s="116" t="str">
        <f t="shared" ca="1" si="30"/>
        <v>NOT IN USE</v>
      </c>
    </row>
    <row r="57" spans="1:26" x14ac:dyDescent="0.35">
      <c r="B57" s="2" t="s">
        <v>309</v>
      </c>
      <c r="C57" s="8" t="s">
        <v>79</v>
      </c>
      <c r="F57" s="258">
        <f ca="1">+F54</f>
        <v>0</v>
      </c>
      <c r="G57" s="258">
        <f t="shared" ref="G57:Y57" ca="1" si="31">+G54</f>
        <v>0</v>
      </c>
      <c r="H57" s="258">
        <f t="shared" ca="1" si="31"/>
        <v>0</v>
      </c>
      <c r="I57" s="258">
        <f t="shared" ca="1" si="31"/>
        <v>0</v>
      </c>
      <c r="J57" s="258">
        <f t="shared" ca="1" si="31"/>
        <v>0</v>
      </c>
      <c r="K57" s="258">
        <f t="shared" ca="1" si="31"/>
        <v>0</v>
      </c>
      <c r="L57" s="258">
        <f t="shared" ca="1" si="31"/>
        <v>0</v>
      </c>
      <c r="M57" s="258">
        <f t="shared" ca="1" si="31"/>
        <v>0</v>
      </c>
      <c r="N57" s="258">
        <f t="shared" ca="1" si="31"/>
        <v>0</v>
      </c>
      <c r="O57" s="258">
        <f t="shared" ca="1" si="31"/>
        <v>0</v>
      </c>
      <c r="P57" s="258">
        <f t="shared" ca="1" si="31"/>
        <v>0</v>
      </c>
      <c r="Q57" s="258">
        <f t="shared" ca="1" si="31"/>
        <v>0</v>
      </c>
      <c r="R57" s="258">
        <f t="shared" ca="1" si="31"/>
        <v>0</v>
      </c>
      <c r="S57" s="258">
        <f t="shared" ca="1" si="31"/>
        <v>0</v>
      </c>
      <c r="T57" s="258">
        <f t="shared" ca="1" si="31"/>
        <v>0</v>
      </c>
      <c r="U57" s="258">
        <f t="shared" ca="1" si="31"/>
        <v>0</v>
      </c>
      <c r="V57" s="258">
        <f t="shared" ca="1" si="31"/>
        <v>0</v>
      </c>
      <c r="W57" s="258">
        <f t="shared" ca="1" si="31"/>
        <v>0</v>
      </c>
      <c r="X57" s="258">
        <f t="shared" ca="1" si="31"/>
        <v>0</v>
      </c>
      <c r="Y57" s="258">
        <f t="shared" ca="1" si="31"/>
        <v>0</v>
      </c>
    </row>
    <row r="58" spans="1:26" x14ac:dyDescent="0.35">
      <c r="B58" s="2" t="s">
        <v>292</v>
      </c>
      <c r="C58" s="8" t="str">
        <f>+C35</f>
        <v>$</v>
      </c>
      <c r="F58" s="66"/>
      <c r="G58" s="66"/>
      <c r="H58" s="66"/>
      <c r="I58" s="66"/>
      <c r="J58" s="66"/>
      <c r="K58" s="66"/>
      <c r="L58" s="66"/>
      <c r="M58" s="66"/>
      <c r="N58" s="66"/>
      <c r="O58" s="66"/>
      <c r="P58" s="66"/>
      <c r="Q58" s="66"/>
      <c r="R58" s="66"/>
      <c r="S58" s="66"/>
      <c r="T58" s="66"/>
      <c r="U58" s="66"/>
      <c r="V58" s="66"/>
      <c r="W58" s="66"/>
      <c r="X58" s="66"/>
      <c r="Y58" s="66"/>
    </row>
    <row r="59" spans="1:26" x14ac:dyDescent="0.35">
      <c r="B59" s="2" t="s">
        <v>314</v>
      </c>
      <c r="C59" s="8" t="s">
        <v>79</v>
      </c>
      <c r="F59" s="259">
        <f ca="1">+F57-F58</f>
        <v>0</v>
      </c>
      <c r="G59" s="259">
        <f t="shared" ref="G59:Y59" ca="1" si="32">+G57-G58</f>
        <v>0</v>
      </c>
      <c r="H59" s="259">
        <f t="shared" ca="1" si="32"/>
        <v>0</v>
      </c>
      <c r="I59" s="259">
        <f t="shared" ca="1" si="32"/>
        <v>0</v>
      </c>
      <c r="J59" s="259">
        <f t="shared" ca="1" si="32"/>
        <v>0</v>
      </c>
      <c r="K59" s="259">
        <f t="shared" ca="1" si="32"/>
        <v>0</v>
      </c>
      <c r="L59" s="259">
        <f t="shared" ca="1" si="32"/>
        <v>0</v>
      </c>
      <c r="M59" s="259">
        <f t="shared" ca="1" si="32"/>
        <v>0</v>
      </c>
      <c r="N59" s="259">
        <f t="shared" ca="1" si="32"/>
        <v>0</v>
      </c>
      <c r="O59" s="259">
        <f t="shared" ca="1" si="32"/>
        <v>0</v>
      </c>
      <c r="P59" s="259">
        <f t="shared" ca="1" si="32"/>
        <v>0</v>
      </c>
      <c r="Q59" s="259">
        <f t="shared" ca="1" si="32"/>
        <v>0</v>
      </c>
      <c r="R59" s="259">
        <f t="shared" ca="1" si="32"/>
        <v>0</v>
      </c>
      <c r="S59" s="259">
        <f t="shared" ca="1" si="32"/>
        <v>0</v>
      </c>
      <c r="T59" s="259">
        <f t="shared" ca="1" si="32"/>
        <v>0</v>
      </c>
      <c r="U59" s="259">
        <f t="shared" ca="1" si="32"/>
        <v>0</v>
      </c>
      <c r="V59" s="259">
        <f t="shared" ca="1" si="32"/>
        <v>0</v>
      </c>
      <c r="W59" s="259">
        <f t="shared" ca="1" si="32"/>
        <v>0</v>
      </c>
      <c r="X59" s="259">
        <f t="shared" ca="1" si="32"/>
        <v>0</v>
      </c>
      <c r="Y59" s="259">
        <f t="shared" ca="1" si="32"/>
        <v>0</v>
      </c>
    </row>
    <row r="60" spans="1:26" x14ac:dyDescent="0.35">
      <c r="B60" s="2" t="s">
        <v>314</v>
      </c>
      <c r="C60" s="8" t="s">
        <v>306</v>
      </c>
      <c r="F60" s="260">
        <f>IF(F58=0,0,+F59/F58)</f>
        <v>0</v>
      </c>
      <c r="G60" s="260">
        <f t="shared" ref="G60:Y60" si="33">IF(G58=0,0,+G59/G58)</f>
        <v>0</v>
      </c>
      <c r="H60" s="260">
        <f t="shared" si="33"/>
        <v>0</v>
      </c>
      <c r="I60" s="260">
        <f t="shared" si="33"/>
        <v>0</v>
      </c>
      <c r="J60" s="260">
        <f t="shared" si="33"/>
        <v>0</v>
      </c>
      <c r="K60" s="260">
        <f t="shared" si="33"/>
        <v>0</v>
      </c>
      <c r="L60" s="260">
        <f t="shared" si="33"/>
        <v>0</v>
      </c>
      <c r="M60" s="260">
        <f t="shared" si="33"/>
        <v>0</v>
      </c>
      <c r="N60" s="260">
        <f t="shared" si="33"/>
        <v>0</v>
      </c>
      <c r="O60" s="260">
        <f t="shared" si="33"/>
        <v>0</v>
      </c>
      <c r="P60" s="260">
        <f t="shared" si="33"/>
        <v>0</v>
      </c>
      <c r="Q60" s="260">
        <f t="shared" si="33"/>
        <v>0</v>
      </c>
      <c r="R60" s="260">
        <f t="shared" si="33"/>
        <v>0</v>
      </c>
      <c r="S60" s="260">
        <f t="shared" si="33"/>
        <v>0</v>
      </c>
      <c r="T60" s="260">
        <f t="shared" si="33"/>
        <v>0</v>
      </c>
      <c r="U60" s="260">
        <f t="shared" si="33"/>
        <v>0</v>
      </c>
      <c r="V60" s="260">
        <f t="shared" si="33"/>
        <v>0</v>
      </c>
      <c r="W60" s="260">
        <f t="shared" si="33"/>
        <v>0</v>
      </c>
      <c r="X60" s="260">
        <f t="shared" si="33"/>
        <v>0</v>
      </c>
      <c r="Y60" s="260">
        <f t="shared" si="33"/>
        <v>0</v>
      </c>
    </row>
    <row r="61" spans="1:26" x14ac:dyDescent="0.35">
      <c r="C61" s="8"/>
    </row>
    <row r="62" spans="1:26" x14ac:dyDescent="0.35">
      <c r="C62" s="8"/>
    </row>
    <row r="63" spans="1:26" x14ac:dyDescent="0.35">
      <c r="C63" s="8"/>
    </row>
    <row r="64" spans="1:26" ht="18" x14ac:dyDescent="0.35">
      <c r="A64" s="244">
        <f>MAX(A$11:A63)+1</f>
        <v>6</v>
      </c>
      <c r="B64" s="7" t="s">
        <v>315</v>
      </c>
      <c r="C64" s="8"/>
    </row>
    <row r="65" spans="1:30" x14ac:dyDescent="0.35">
      <c r="B65" s="2" t="s">
        <v>316</v>
      </c>
      <c r="C65" s="8" t="s">
        <v>79</v>
      </c>
      <c r="F65" s="117">
        <f t="shared" ref="F65:Y65" ca="1" si="34">ROUND(F16*F54,0)</f>
        <v>0</v>
      </c>
      <c r="G65" s="117">
        <f t="shared" ca="1" si="34"/>
        <v>0</v>
      </c>
      <c r="H65" s="117">
        <f t="shared" ca="1" si="34"/>
        <v>0</v>
      </c>
      <c r="I65" s="117">
        <f t="shared" ca="1" si="34"/>
        <v>0</v>
      </c>
      <c r="J65" s="117">
        <f t="shared" ca="1" si="34"/>
        <v>0</v>
      </c>
      <c r="K65" s="117">
        <f t="shared" ca="1" si="34"/>
        <v>0</v>
      </c>
      <c r="L65" s="117">
        <f t="shared" ca="1" si="34"/>
        <v>0</v>
      </c>
      <c r="M65" s="117">
        <f t="shared" ca="1" si="34"/>
        <v>0</v>
      </c>
      <c r="N65" s="117">
        <f t="shared" ca="1" si="34"/>
        <v>0</v>
      </c>
      <c r="O65" s="117">
        <f t="shared" ca="1" si="34"/>
        <v>0</v>
      </c>
      <c r="P65" s="117">
        <f t="shared" ca="1" si="34"/>
        <v>0</v>
      </c>
      <c r="Q65" s="117">
        <f t="shared" ca="1" si="34"/>
        <v>0</v>
      </c>
      <c r="R65" s="117">
        <f t="shared" ca="1" si="34"/>
        <v>0</v>
      </c>
      <c r="S65" s="117">
        <f t="shared" ca="1" si="34"/>
        <v>0</v>
      </c>
      <c r="T65" s="117">
        <f t="shared" ca="1" si="34"/>
        <v>0</v>
      </c>
      <c r="U65" s="117">
        <f t="shared" ca="1" si="34"/>
        <v>0</v>
      </c>
      <c r="V65" s="117">
        <f t="shared" ca="1" si="34"/>
        <v>0</v>
      </c>
      <c r="W65" s="117">
        <f t="shared" ca="1" si="34"/>
        <v>0</v>
      </c>
      <c r="X65" s="117">
        <f t="shared" ca="1" si="34"/>
        <v>0</v>
      </c>
      <c r="Y65" s="118">
        <f t="shared" ca="1" si="34"/>
        <v>0</v>
      </c>
      <c r="Z65" s="36">
        <f ca="1">SUM(F65:Y65)</f>
        <v>0</v>
      </c>
      <c r="AC65" s="246"/>
      <c r="AD65" s="275">
        <f t="shared" ref="AD65:AD66" ca="1" si="35">+AC65-Z65</f>
        <v>0</v>
      </c>
    </row>
    <row r="66" spans="1:30" x14ac:dyDescent="0.35">
      <c r="B66" s="2" t="s">
        <v>317</v>
      </c>
      <c r="C66" s="8" t="s">
        <v>79</v>
      </c>
      <c r="F66" s="117">
        <f ca="1">-F28</f>
        <v>0</v>
      </c>
      <c r="G66" s="117">
        <f t="shared" ref="G66:N66" ca="1" si="36">-G28</f>
        <v>0</v>
      </c>
      <c r="H66" s="117">
        <f t="shared" ca="1" si="36"/>
        <v>0</v>
      </c>
      <c r="I66" s="117">
        <f t="shared" ca="1" si="36"/>
        <v>0</v>
      </c>
      <c r="J66" s="117">
        <f t="shared" ca="1" si="36"/>
        <v>0</v>
      </c>
      <c r="K66" s="117">
        <f t="shared" ca="1" si="36"/>
        <v>0</v>
      </c>
      <c r="L66" s="117">
        <f t="shared" ca="1" si="36"/>
        <v>0</v>
      </c>
      <c r="M66" s="117">
        <f t="shared" ca="1" si="36"/>
        <v>0</v>
      </c>
      <c r="N66" s="117">
        <f t="shared" ca="1" si="36"/>
        <v>0</v>
      </c>
      <c r="O66" s="117">
        <f t="shared" ref="O66:Y66" ca="1" si="37">-O28</f>
        <v>0</v>
      </c>
      <c r="P66" s="117">
        <f t="shared" ca="1" si="37"/>
        <v>0</v>
      </c>
      <c r="Q66" s="117">
        <f t="shared" ca="1" si="37"/>
        <v>0</v>
      </c>
      <c r="R66" s="117">
        <f t="shared" ca="1" si="37"/>
        <v>0</v>
      </c>
      <c r="S66" s="117">
        <f t="shared" ca="1" si="37"/>
        <v>0</v>
      </c>
      <c r="T66" s="117">
        <f t="shared" ca="1" si="37"/>
        <v>0</v>
      </c>
      <c r="U66" s="117">
        <f t="shared" ca="1" si="37"/>
        <v>0</v>
      </c>
      <c r="V66" s="117">
        <f t="shared" ca="1" si="37"/>
        <v>0</v>
      </c>
      <c r="W66" s="117">
        <f t="shared" ca="1" si="37"/>
        <v>0</v>
      </c>
      <c r="X66" s="117">
        <f t="shared" ca="1" si="37"/>
        <v>0</v>
      </c>
      <c r="Y66" s="118">
        <f t="shared" ca="1" si="37"/>
        <v>0</v>
      </c>
      <c r="Z66" s="119">
        <f ca="1">SUM(F66:Y66)</f>
        <v>0</v>
      </c>
      <c r="AC66" s="246"/>
      <c r="AD66" s="275">
        <f t="shared" ca="1" si="35"/>
        <v>0</v>
      </c>
    </row>
    <row r="67" spans="1:30" x14ac:dyDescent="0.35">
      <c r="B67" s="2" t="s">
        <v>318</v>
      </c>
      <c r="C67" s="8" t="s">
        <v>79</v>
      </c>
      <c r="F67" s="36">
        <f ca="1">SUM(F65:F66)</f>
        <v>0</v>
      </c>
      <c r="G67" s="36">
        <f t="shared" ref="G67:N67" ca="1" si="38">SUM(G65:G66)</f>
        <v>0</v>
      </c>
      <c r="H67" s="36">
        <f t="shared" ca="1" si="38"/>
        <v>0</v>
      </c>
      <c r="I67" s="36">
        <f t="shared" ca="1" si="38"/>
        <v>0</v>
      </c>
      <c r="J67" s="36">
        <f t="shared" ca="1" si="38"/>
        <v>0</v>
      </c>
      <c r="K67" s="36">
        <f t="shared" ca="1" si="38"/>
        <v>0</v>
      </c>
      <c r="L67" s="36">
        <f t="shared" ca="1" si="38"/>
        <v>0</v>
      </c>
      <c r="M67" s="36">
        <f t="shared" ca="1" si="38"/>
        <v>0</v>
      </c>
      <c r="N67" s="36">
        <f t="shared" ca="1" si="38"/>
        <v>0</v>
      </c>
      <c r="O67" s="36">
        <f t="shared" ref="O67:Y67" ca="1" si="39">SUM(O65:O66)</f>
        <v>0</v>
      </c>
      <c r="P67" s="36">
        <f t="shared" ca="1" si="39"/>
        <v>0</v>
      </c>
      <c r="Q67" s="36">
        <f t="shared" ca="1" si="39"/>
        <v>0</v>
      </c>
      <c r="R67" s="36">
        <f t="shared" ca="1" si="39"/>
        <v>0</v>
      </c>
      <c r="S67" s="36">
        <f t="shared" ca="1" si="39"/>
        <v>0</v>
      </c>
      <c r="T67" s="36">
        <f t="shared" ca="1" si="39"/>
        <v>0</v>
      </c>
      <c r="U67" s="36">
        <f t="shared" ca="1" si="39"/>
        <v>0</v>
      </c>
      <c r="V67" s="36">
        <f t="shared" ca="1" si="39"/>
        <v>0</v>
      </c>
      <c r="W67" s="36">
        <f t="shared" ca="1" si="39"/>
        <v>0</v>
      </c>
      <c r="X67" s="36">
        <f t="shared" ca="1" si="39"/>
        <v>0</v>
      </c>
      <c r="Y67" s="36">
        <f t="shared" ca="1" si="39"/>
        <v>0</v>
      </c>
      <c r="Z67" s="36">
        <f ca="1">SUM(Z65:Z66)</f>
        <v>0</v>
      </c>
      <c r="AC67" s="277">
        <f>SUM(AC65:AC66)</f>
        <v>0</v>
      </c>
      <c r="AD67" s="198">
        <f ca="1">SUM(AD65:AD66)</f>
        <v>0</v>
      </c>
    </row>
    <row r="68" spans="1:30" x14ac:dyDescent="0.35">
      <c r="B68" s="2" t="s">
        <v>319</v>
      </c>
      <c r="C68" s="8" t="s">
        <v>306</v>
      </c>
      <c r="F68" s="265">
        <f ca="1">IF(F65=0,0,+F67/F65)</f>
        <v>0</v>
      </c>
      <c r="G68" s="265">
        <f t="shared" ref="G68:Z68" ca="1" si="40">IF(G65=0,0,+G67/G65)</f>
        <v>0</v>
      </c>
      <c r="H68" s="265">
        <f t="shared" ca="1" si="40"/>
        <v>0</v>
      </c>
      <c r="I68" s="265">
        <f t="shared" ca="1" si="40"/>
        <v>0</v>
      </c>
      <c r="J68" s="265">
        <f t="shared" ca="1" si="40"/>
        <v>0</v>
      </c>
      <c r="K68" s="265">
        <f t="shared" ca="1" si="40"/>
        <v>0</v>
      </c>
      <c r="L68" s="265">
        <f t="shared" ca="1" si="40"/>
        <v>0</v>
      </c>
      <c r="M68" s="265">
        <f t="shared" ca="1" si="40"/>
        <v>0</v>
      </c>
      <c r="N68" s="265">
        <f t="shared" ca="1" si="40"/>
        <v>0</v>
      </c>
      <c r="O68" s="265">
        <f t="shared" ref="O68:Y68" ca="1" si="41">IF(O65=0,0,+O67/O65)</f>
        <v>0</v>
      </c>
      <c r="P68" s="265">
        <f t="shared" ca="1" si="41"/>
        <v>0</v>
      </c>
      <c r="Q68" s="265">
        <f t="shared" ca="1" si="41"/>
        <v>0</v>
      </c>
      <c r="R68" s="265">
        <f t="shared" ca="1" si="41"/>
        <v>0</v>
      </c>
      <c r="S68" s="265">
        <f t="shared" ca="1" si="41"/>
        <v>0</v>
      </c>
      <c r="T68" s="265">
        <f t="shared" ca="1" si="41"/>
        <v>0</v>
      </c>
      <c r="U68" s="265">
        <f t="shared" ca="1" si="41"/>
        <v>0</v>
      </c>
      <c r="V68" s="265">
        <f t="shared" ca="1" si="41"/>
        <v>0</v>
      </c>
      <c r="W68" s="265">
        <f t="shared" ca="1" si="41"/>
        <v>0</v>
      </c>
      <c r="X68" s="265">
        <f t="shared" ca="1" si="41"/>
        <v>0</v>
      </c>
      <c r="Y68" s="265">
        <f t="shared" ca="1" si="41"/>
        <v>0</v>
      </c>
      <c r="Z68" s="265">
        <f t="shared" ca="1" si="40"/>
        <v>0</v>
      </c>
      <c r="AC68" s="265">
        <f t="shared" ref="AC68" si="42">IF(AC65=0,0,+AC67/AC65)</f>
        <v>0</v>
      </c>
    </row>
    <row r="69" spans="1:30" x14ac:dyDescent="0.35">
      <c r="C69" s="8"/>
    </row>
    <row r="70" spans="1:30" x14ac:dyDescent="0.35">
      <c r="C70" s="8"/>
    </row>
    <row r="71" spans="1:30" x14ac:dyDescent="0.35">
      <c r="C71" s="8"/>
    </row>
    <row r="72" spans="1:30" ht="18" x14ac:dyDescent="0.35">
      <c r="A72" s="244">
        <f>MAX(A$11:A71)+1</f>
        <v>7</v>
      </c>
      <c r="B72" s="7" t="s">
        <v>320</v>
      </c>
      <c r="C72" s="8"/>
    </row>
    <row r="73" spans="1:30" x14ac:dyDescent="0.35">
      <c r="B73" s="2" t="s">
        <v>321</v>
      </c>
      <c r="C73" s="8" t="s">
        <v>297</v>
      </c>
      <c r="F73" s="27">
        <f t="shared" ref="F73:Y73" ca="1" si="43">IF((F54-F34-F36-F37-F38)=0,0,(+F23+F27)/(F54-F34-F36-F37-F38))</f>
        <v>0</v>
      </c>
      <c r="G73" s="27">
        <f t="shared" ca="1" si="43"/>
        <v>0</v>
      </c>
      <c r="H73" s="27">
        <f t="shared" ca="1" si="43"/>
        <v>0</v>
      </c>
      <c r="I73" s="27">
        <f t="shared" ca="1" si="43"/>
        <v>0</v>
      </c>
      <c r="J73" s="27">
        <f t="shared" ca="1" si="43"/>
        <v>0</v>
      </c>
      <c r="K73" s="27">
        <f t="shared" ca="1" si="43"/>
        <v>0</v>
      </c>
      <c r="L73" s="27">
        <f t="shared" ca="1" si="43"/>
        <v>0</v>
      </c>
      <c r="M73" s="27">
        <f t="shared" ca="1" si="43"/>
        <v>0</v>
      </c>
      <c r="N73" s="27">
        <f t="shared" ca="1" si="43"/>
        <v>0</v>
      </c>
      <c r="O73" s="27">
        <f t="shared" ca="1" si="43"/>
        <v>0</v>
      </c>
      <c r="P73" s="27">
        <f t="shared" ca="1" si="43"/>
        <v>0</v>
      </c>
      <c r="Q73" s="27">
        <f t="shared" ca="1" si="43"/>
        <v>0</v>
      </c>
      <c r="R73" s="27">
        <f t="shared" ca="1" si="43"/>
        <v>0</v>
      </c>
      <c r="S73" s="27">
        <f t="shared" ca="1" si="43"/>
        <v>0</v>
      </c>
      <c r="T73" s="27">
        <f t="shared" ca="1" si="43"/>
        <v>0</v>
      </c>
      <c r="U73" s="27">
        <f t="shared" ca="1" si="43"/>
        <v>0</v>
      </c>
      <c r="V73" s="27">
        <f t="shared" ca="1" si="43"/>
        <v>0</v>
      </c>
      <c r="W73" s="27">
        <f t="shared" ca="1" si="43"/>
        <v>0</v>
      </c>
      <c r="X73" s="27">
        <f t="shared" ca="1" si="43"/>
        <v>0</v>
      </c>
      <c r="Y73" s="27">
        <f t="shared" ca="1" si="43"/>
        <v>0</v>
      </c>
    </row>
    <row r="74" spans="1:30" x14ac:dyDescent="0.35">
      <c r="B74" s="2" t="s">
        <v>322</v>
      </c>
      <c r="C74" s="8" t="s">
        <v>297</v>
      </c>
      <c r="F74" s="27">
        <f t="shared" ref="F74:Y74" ca="1" si="44">+F16-F73</f>
        <v>0</v>
      </c>
      <c r="G74" s="27">
        <f t="shared" ca="1" si="44"/>
        <v>0</v>
      </c>
      <c r="H74" s="27">
        <f t="shared" ca="1" si="44"/>
        <v>0</v>
      </c>
      <c r="I74" s="27">
        <f t="shared" ca="1" si="44"/>
        <v>0</v>
      </c>
      <c r="J74" s="27">
        <f t="shared" ca="1" si="44"/>
        <v>0</v>
      </c>
      <c r="K74" s="27">
        <f t="shared" ca="1" si="44"/>
        <v>0</v>
      </c>
      <c r="L74" s="27">
        <f t="shared" ca="1" si="44"/>
        <v>0</v>
      </c>
      <c r="M74" s="27">
        <f t="shared" ca="1" si="44"/>
        <v>0</v>
      </c>
      <c r="N74" s="27">
        <f t="shared" ca="1" si="44"/>
        <v>0</v>
      </c>
      <c r="O74" s="27">
        <f t="shared" ca="1" si="44"/>
        <v>0</v>
      </c>
      <c r="P74" s="27">
        <f t="shared" ca="1" si="44"/>
        <v>0</v>
      </c>
      <c r="Q74" s="27">
        <f t="shared" ca="1" si="44"/>
        <v>0</v>
      </c>
      <c r="R74" s="27">
        <f t="shared" ca="1" si="44"/>
        <v>0</v>
      </c>
      <c r="S74" s="27">
        <f t="shared" ca="1" si="44"/>
        <v>0</v>
      </c>
      <c r="T74" s="27">
        <f t="shared" ca="1" si="44"/>
        <v>0</v>
      </c>
      <c r="U74" s="27">
        <f t="shared" ca="1" si="44"/>
        <v>0</v>
      </c>
      <c r="V74" s="27">
        <f t="shared" ca="1" si="44"/>
        <v>0</v>
      </c>
      <c r="W74" s="27">
        <f t="shared" ca="1" si="44"/>
        <v>0</v>
      </c>
      <c r="X74" s="27">
        <f t="shared" ca="1" si="44"/>
        <v>0</v>
      </c>
      <c r="Y74" s="27">
        <f t="shared" ca="1" si="44"/>
        <v>0</v>
      </c>
    </row>
    <row r="75" spans="1:30" x14ac:dyDescent="0.35">
      <c r="C75" s="8"/>
    </row>
    <row r="76" spans="1:30" ht="18" x14ac:dyDescent="0.35">
      <c r="B76" s="266" t="s">
        <v>323</v>
      </c>
      <c r="C76" s="8"/>
    </row>
    <row r="77" spans="1:30" x14ac:dyDescent="0.35">
      <c r="B77" s="201" t="s">
        <v>316</v>
      </c>
      <c r="C77" s="8" t="s">
        <v>79</v>
      </c>
      <c r="F77" s="117">
        <f t="shared" ref="F77:Y77" ca="1" si="45">+F$73*F54</f>
        <v>0</v>
      </c>
      <c r="G77" s="117">
        <f t="shared" ca="1" si="45"/>
        <v>0</v>
      </c>
      <c r="H77" s="117">
        <f t="shared" ca="1" si="45"/>
        <v>0</v>
      </c>
      <c r="I77" s="117">
        <f t="shared" ca="1" si="45"/>
        <v>0</v>
      </c>
      <c r="J77" s="117">
        <f t="shared" ca="1" si="45"/>
        <v>0</v>
      </c>
      <c r="K77" s="117">
        <f t="shared" ca="1" si="45"/>
        <v>0</v>
      </c>
      <c r="L77" s="117">
        <f t="shared" ca="1" si="45"/>
        <v>0</v>
      </c>
      <c r="M77" s="117">
        <f t="shared" ca="1" si="45"/>
        <v>0</v>
      </c>
      <c r="N77" s="117">
        <f t="shared" ca="1" si="45"/>
        <v>0</v>
      </c>
      <c r="O77" s="117">
        <f t="shared" ca="1" si="45"/>
        <v>0</v>
      </c>
      <c r="P77" s="117">
        <f t="shared" ca="1" si="45"/>
        <v>0</v>
      </c>
      <c r="Q77" s="117">
        <f t="shared" ca="1" si="45"/>
        <v>0</v>
      </c>
      <c r="R77" s="117">
        <f t="shared" ca="1" si="45"/>
        <v>0</v>
      </c>
      <c r="S77" s="117">
        <f t="shared" ca="1" si="45"/>
        <v>0</v>
      </c>
      <c r="T77" s="117">
        <f t="shared" ca="1" si="45"/>
        <v>0</v>
      </c>
      <c r="U77" s="117">
        <f t="shared" ca="1" si="45"/>
        <v>0</v>
      </c>
      <c r="V77" s="117">
        <f t="shared" ca="1" si="45"/>
        <v>0</v>
      </c>
      <c r="W77" s="117">
        <f t="shared" ca="1" si="45"/>
        <v>0</v>
      </c>
      <c r="X77" s="117">
        <f t="shared" ca="1" si="45"/>
        <v>0</v>
      </c>
      <c r="Y77" s="118">
        <f t="shared" ca="1" si="45"/>
        <v>0</v>
      </c>
      <c r="Z77" s="36">
        <f ca="1">SUM(F77:Y77)</f>
        <v>0</v>
      </c>
    </row>
    <row r="78" spans="1:30" x14ac:dyDescent="0.35">
      <c r="B78" s="201" t="s">
        <v>317</v>
      </c>
      <c r="C78" s="8" t="s">
        <v>79</v>
      </c>
      <c r="F78" s="117">
        <f t="shared" ref="F78:Y78" ca="1" si="46">-F23-F27-(F73*(F34+F36+F37+F38))</f>
        <v>0</v>
      </c>
      <c r="G78" s="117">
        <f t="shared" ca="1" si="46"/>
        <v>0</v>
      </c>
      <c r="H78" s="117">
        <f t="shared" ca="1" si="46"/>
        <v>0</v>
      </c>
      <c r="I78" s="117">
        <f t="shared" ca="1" si="46"/>
        <v>0</v>
      </c>
      <c r="J78" s="117">
        <f t="shared" ca="1" si="46"/>
        <v>0</v>
      </c>
      <c r="K78" s="117">
        <f t="shared" ca="1" si="46"/>
        <v>0</v>
      </c>
      <c r="L78" s="117">
        <f t="shared" ca="1" si="46"/>
        <v>0</v>
      </c>
      <c r="M78" s="117">
        <f t="shared" ca="1" si="46"/>
        <v>0</v>
      </c>
      <c r="N78" s="117">
        <f t="shared" ca="1" si="46"/>
        <v>0</v>
      </c>
      <c r="O78" s="117">
        <f t="shared" ca="1" si="46"/>
        <v>0</v>
      </c>
      <c r="P78" s="117">
        <f t="shared" ca="1" si="46"/>
        <v>0</v>
      </c>
      <c r="Q78" s="117">
        <f t="shared" ca="1" si="46"/>
        <v>0</v>
      </c>
      <c r="R78" s="117">
        <f t="shared" ca="1" si="46"/>
        <v>0</v>
      </c>
      <c r="S78" s="117">
        <f t="shared" ca="1" si="46"/>
        <v>0</v>
      </c>
      <c r="T78" s="117">
        <f t="shared" ca="1" si="46"/>
        <v>0</v>
      </c>
      <c r="U78" s="117">
        <f t="shared" ca="1" si="46"/>
        <v>0</v>
      </c>
      <c r="V78" s="117">
        <f t="shared" ca="1" si="46"/>
        <v>0</v>
      </c>
      <c r="W78" s="117">
        <f t="shared" ca="1" si="46"/>
        <v>0</v>
      </c>
      <c r="X78" s="117">
        <f t="shared" ca="1" si="46"/>
        <v>0</v>
      </c>
      <c r="Y78" s="118">
        <f t="shared" ca="1" si="46"/>
        <v>0</v>
      </c>
      <c r="Z78" s="36">
        <f ca="1">SUM(F78:Y78)</f>
        <v>0</v>
      </c>
    </row>
    <row r="79" spans="1:30" x14ac:dyDescent="0.35">
      <c r="B79" s="201" t="s">
        <v>318</v>
      </c>
      <c r="C79" s="8" t="s">
        <v>79</v>
      </c>
      <c r="F79" s="36">
        <f t="shared" ref="F79" ca="1" si="47">SUM(F77:F78)</f>
        <v>0</v>
      </c>
      <c r="G79" s="36">
        <f t="shared" ref="G79:Y79" ca="1" si="48">SUM(G77:G78)</f>
        <v>0</v>
      </c>
      <c r="H79" s="36">
        <f t="shared" ca="1" si="48"/>
        <v>0</v>
      </c>
      <c r="I79" s="36">
        <f t="shared" ca="1" si="48"/>
        <v>0</v>
      </c>
      <c r="J79" s="36">
        <f t="shared" ca="1" si="48"/>
        <v>0</v>
      </c>
      <c r="K79" s="36">
        <f t="shared" ca="1" si="48"/>
        <v>0</v>
      </c>
      <c r="L79" s="36">
        <f t="shared" ca="1" si="48"/>
        <v>0</v>
      </c>
      <c r="M79" s="36">
        <f t="shared" ca="1" si="48"/>
        <v>0</v>
      </c>
      <c r="N79" s="36">
        <f t="shared" ca="1" si="48"/>
        <v>0</v>
      </c>
      <c r="O79" s="36">
        <f t="shared" ca="1" si="48"/>
        <v>0</v>
      </c>
      <c r="P79" s="36">
        <f t="shared" ca="1" si="48"/>
        <v>0</v>
      </c>
      <c r="Q79" s="36">
        <f t="shared" ca="1" si="48"/>
        <v>0</v>
      </c>
      <c r="R79" s="36">
        <f t="shared" ca="1" si="48"/>
        <v>0</v>
      </c>
      <c r="S79" s="36">
        <f t="shared" ca="1" si="48"/>
        <v>0</v>
      </c>
      <c r="T79" s="36">
        <f t="shared" ca="1" si="48"/>
        <v>0</v>
      </c>
      <c r="U79" s="36">
        <f t="shared" ca="1" si="48"/>
        <v>0</v>
      </c>
      <c r="V79" s="36">
        <f t="shared" ca="1" si="48"/>
        <v>0</v>
      </c>
      <c r="W79" s="36">
        <f t="shared" ca="1" si="48"/>
        <v>0</v>
      </c>
      <c r="X79" s="36">
        <f t="shared" ca="1" si="48"/>
        <v>0</v>
      </c>
      <c r="Y79" s="36">
        <f t="shared" ca="1" si="48"/>
        <v>0</v>
      </c>
      <c r="Z79" s="36">
        <f ca="1">SUM(Z77:Z78)</f>
        <v>0</v>
      </c>
    </row>
  </sheetData>
  <sheetProtection sheet="1" objects="1" scenarios="1"/>
  <conditionalFormatting sqref="AA16 AA22:AA28">
    <cfRule type="expression" dxfId="8" priority="2">
      <formula>AA16&lt;&gt;0</formula>
    </cfRule>
  </conditionalFormatting>
  <pageMargins left="0.59055118110236227" right="0.39370078740157483" top="0.39370078740157483" bottom="0.59055118110236227" header="0.19685039370078741" footer="0.19685039370078741"/>
  <pageSetup paperSize="8" scale="49" orientation="landscape"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I99"/>
  <sheetViews>
    <sheetView showGridLines="0" zoomScale="85" zoomScaleNormal="85" workbookViewId="0">
      <pane ySplit="7" topLeftCell="A8" activePane="bottomLeft" state="frozen"/>
      <selection pane="bottomLeft" activeCell="J23" sqref="J23"/>
    </sheetView>
  </sheetViews>
  <sheetFormatPr defaultColWidth="8.88671875" defaultRowHeight="15" x14ac:dyDescent="0.35"/>
  <cols>
    <col min="1" max="1" width="5.44140625" style="2" customWidth="1"/>
    <col min="2" max="2" width="35.44140625" style="2" customWidth="1"/>
    <col min="3" max="7" width="14.44140625" style="2" customWidth="1"/>
    <col min="8" max="16384" width="8.88671875" style="2"/>
  </cols>
  <sheetData>
    <row r="1" spans="1:9" x14ac:dyDescent="0.35">
      <c r="A1" s="2" t="str">
        <f>+DSO</f>
        <v>Your Organisation</v>
      </c>
    </row>
    <row r="2" spans="1:9" x14ac:dyDescent="0.35">
      <c r="A2" s="1" t="str">
        <f>+title</f>
        <v xml:space="preserve">Service Provider Costing &amp; Pricing Model </v>
      </c>
    </row>
    <row r="3" spans="1:9" x14ac:dyDescent="0.35">
      <c r="A3" s="9" t="str">
        <f ca="1">year&amp;+" Rev"&amp;+current_rev</f>
        <v xml:space="preserve"> RevA</v>
      </c>
    </row>
    <row r="5" spans="1:9" ht="29.4" x14ac:dyDescent="0.45">
      <c r="A5" s="6" t="str">
        <f ca="1">RIGHT(CELL("filename",A5),LEN(CELL("filename",A5))-FIND("]",CELL("filename",A5)))</f>
        <v>Client_Pricing_Calculator</v>
      </c>
      <c r="E5" s="120"/>
      <c r="I5" s="8" t="s">
        <v>329</v>
      </c>
    </row>
    <row r="6" spans="1:9" x14ac:dyDescent="0.35">
      <c r="D6" s="89" t="s">
        <v>231</v>
      </c>
      <c r="I6" s="121">
        <v>1</v>
      </c>
    </row>
    <row r="7" spans="1:9" x14ac:dyDescent="0.35">
      <c r="I7" s="121">
        <v>1</v>
      </c>
    </row>
    <row r="8" spans="1:9" x14ac:dyDescent="0.35">
      <c r="I8" s="8">
        <f ca="1">N(G$32&gt;0)</f>
        <v>0</v>
      </c>
    </row>
    <row r="9" spans="1:9" ht="18" x14ac:dyDescent="0.35">
      <c r="A9" s="7" t="s">
        <v>39</v>
      </c>
      <c r="B9" s="7" t="s">
        <v>330</v>
      </c>
      <c r="I9" s="8">
        <f ca="1">N(G$32&gt;0)</f>
        <v>0</v>
      </c>
    </row>
    <row r="10" spans="1:9" ht="45" x14ac:dyDescent="0.35">
      <c r="A10" s="46" t="s">
        <v>174</v>
      </c>
      <c r="B10" s="46" t="str">
        <f>+program_anchor</f>
        <v>Program short title</v>
      </c>
      <c r="C10" s="46" t="s">
        <v>295</v>
      </c>
      <c r="D10" s="46" t="s">
        <v>309</v>
      </c>
      <c r="E10" s="46" t="s">
        <v>331</v>
      </c>
      <c r="F10" s="46" t="s">
        <v>332</v>
      </c>
      <c r="G10" s="46" t="s">
        <v>333</v>
      </c>
      <c r="I10" s="8">
        <f ca="1">N(G$32&gt;0)</f>
        <v>0</v>
      </c>
    </row>
    <row r="11" spans="1:9" x14ac:dyDescent="0.35">
      <c r="A11" s="85">
        <f>ROWS($10:11)-1</f>
        <v>1</v>
      </c>
      <c r="B11" s="101">
        <f t="shared" ref="B11:B30" ca="1" si="0">OFFSET(program_anchor,A11,0)</f>
        <v>0</v>
      </c>
      <c r="C11" s="113" t="str">
        <f t="shared" ref="C11:C30" ca="1" si="1">IF(ISNA(VLOOKUP(B11,programs_table,2,FALSE)),"",VLOOKUP(B11,programs_table,2,FALSE))</f>
        <v/>
      </c>
      <c r="D11" s="122">
        <f t="shared" ref="D11" ca="1" si="2">HLOOKUP(B11,program_pricing_summary_table,2,FALSE)</f>
        <v>0</v>
      </c>
      <c r="E11" s="91"/>
      <c r="F11" s="123">
        <f ca="1">ROUND(+D11*E11,2)</f>
        <v>0</v>
      </c>
      <c r="G11" s="123">
        <f t="shared" ref="G11:G30" ca="1" si="3">+F11*wpa</f>
        <v>0</v>
      </c>
      <c r="I11" s="8">
        <f t="shared" ref="I11:I30" ca="1" si="4">N(G11&gt;0)</f>
        <v>0</v>
      </c>
    </row>
    <row r="12" spans="1:9" x14ac:dyDescent="0.35">
      <c r="A12" s="100">
        <f>ROWS($10:12)-1</f>
        <v>2</v>
      </c>
      <c r="B12" s="101">
        <f t="shared" ca="1" si="0"/>
        <v>0</v>
      </c>
      <c r="C12" s="113" t="str">
        <f t="shared" ca="1" si="1"/>
        <v/>
      </c>
      <c r="D12" s="122">
        <f t="shared" ref="D12:D30" ca="1" si="5">IFERROR(HLOOKUP(B12,program_pricing_summary_table,2,FALSE),0)</f>
        <v>0</v>
      </c>
      <c r="E12" s="96"/>
      <c r="F12" s="124">
        <f t="shared" ref="F12:F30" ca="1" si="6">ROUND(+D12*E12,2)</f>
        <v>0</v>
      </c>
      <c r="G12" s="124">
        <f t="shared" ca="1" si="3"/>
        <v>0</v>
      </c>
      <c r="I12" s="8">
        <f t="shared" ca="1" si="4"/>
        <v>0</v>
      </c>
    </row>
    <row r="13" spans="1:9" x14ac:dyDescent="0.35">
      <c r="A13" s="100">
        <f>ROWS($10:13)-1</f>
        <v>3</v>
      </c>
      <c r="B13" s="101">
        <f t="shared" ca="1" si="0"/>
        <v>0</v>
      </c>
      <c r="C13" s="113" t="str">
        <f t="shared" ca="1" si="1"/>
        <v/>
      </c>
      <c r="D13" s="122">
        <f t="shared" ca="1" si="5"/>
        <v>0</v>
      </c>
      <c r="E13" s="96"/>
      <c r="F13" s="124">
        <f t="shared" ca="1" si="6"/>
        <v>0</v>
      </c>
      <c r="G13" s="124">
        <f t="shared" ca="1" si="3"/>
        <v>0</v>
      </c>
      <c r="I13" s="8">
        <f t="shared" ca="1" si="4"/>
        <v>0</v>
      </c>
    </row>
    <row r="14" spans="1:9" x14ac:dyDescent="0.35">
      <c r="A14" s="100">
        <f>ROWS($10:14)-1</f>
        <v>4</v>
      </c>
      <c r="B14" s="101">
        <f t="shared" ca="1" si="0"/>
        <v>0</v>
      </c>
      <c r="C14" s="113" t="str">
        <f t="shared" ca="1" si="1"/>
        <v/>
      </c>
      <c r="D14" s="122">
        <f t="shared" ca="1" si="5"/>
        <v>0</v>
      </c>
      <c r="E14" s="96"/>
      <c r="F14" s="124">
        <f t="shared" ca="1" si="6"/>
        <v>0</v>
      </c>
      <c r="G14" s="124">
        <f t="shared" ca="1" si="3"/>
        <v>0</v>
      </c>
      <c r="I14" s="8">
        <f t="shared" ca="1" si="4"/>
        <v>0</v>
      </c>
    </row>
    <row r="15" spans="1:9" x14ac:dyDescent="0.35">
      <c r="A15" s="100">
        <f>ROWS($10:15)-1</f>
        <v>5</v>
      </c>
      <c r="B15" s="101">
        <f t="shared" ca="1" si="0"/>
        <v>0</v>
      </c>
      <c r="C15" s="113" t="str">
        <f t="shared" ca="1" si="1"/>
        <v/>
      </c>
      <c r="D15" s="122">
        <f t="shared" ca="1" si="5"/>
        <v>0</v>
      </c>
      <c r="E15" s="96"/>
      <c r="F15" s="124">
        <f t="shared" ca="1" si="6"/>
        <v>0</v>
      </c>
      <c r="G15" s="124">
        <f t="shared" ca="1" si="3"/>
        <v>0</v>
      </c>
      <c r="I15" s="8">
        <f t="shared" ca="1" si="4"/>
        <v>0</v>
      </c>
    </row>
    <row r="16" spans="1:9" x14ac:dyDescent="0.35">
      <c r="A16" s="100">
        <f>ROWS($10:16)-1</f>
        <v>6</v>
      </c>
      <c r="B16" s="101">
        <f t="shared" ca="1" si="0"/>
        <v>0</v>
      </c>
      <c r="C16" s="113" t="str">
        <f t="shared" ca="1" si="1"/>
        <v/>
      </c>
      <c r="D16" s="122">
        <f t="shared" ca="1" si="5"/>
        <v>0</v>
      </c>
      <c r="E16" s="96"/>
      <c r="F16" s="124">
        <f t="shared" ca="1" si="6"/>
        <v>0</v>
      </c>
      <c r="G16" s="124">
        <f t="shared" ca="1" si="3"/>
        <v>0</v>
      </c>
      <c r="I16" s="8">
        <f t="shared" ca="1" si="4"/>
        <v>0</v>
      </c>
    </row>
    <row r="17" spans="1:9" x14ac:dyDescent="0.35">
      <c r="A17" s="100">
        <f>ROWS($10:17)-1</f>
        <v>7</v>
      </c>
      <c r="B17" s="101">
        <f t="shared" ca="1" si="0"/>
        <v>0</v>
      </c>
      <c r="C17" s="113" t="str">
        <f t="shared" ca="1" si="1"/>
        <v/>
      </c>
      <c r="D17" s="122">
        <f t="shared" ca="1" si="5"/>
        <v>0</v>
      </c>
      <c r="E17" s="96"/>
      <c r="F17" s="124">
        <f t="shared" ca="1" si="6"/>
        <v>0</v>
      </c>
      <c r="G17" s="124">
        <f t="shared" ca="1" si="3"/>
        <v>0</v>
      </c>
      <c r="I17" s="8">
        <f t="shared" ca="1" si="4"/>
        <v>0</v>
      </c>
    </row>
    <row r="18" spans="1:9" x14ac:dyDescent="0.35">
      <c r="A18" s="100">
        <f>ROWS($10:18)-1</f>
        <v>8</v>
      </c>
      <c r="B18" s="101">
        <f t="shared" ca="1" si="0"/>
        <v>0</v>
      </c>
      <c r="C18" s="113" t="str">
        <f t="shared" ca="1" si="1"/>
        <v/>
      </c>
      <c r="D18" s="122">
        <f t="shared" ca="1" si="5"/>
        <v>0</v>
      </c>
      <c r="E18" s="96"/>
      <c r="F18" s="124">
        <f t="shared" ca="1" si="6"/>
        <v>0</v>
      </c>
      <c r="G18" s="124">
        <f t="shared" ca="1" si="3"/>
        <v>0</v>
      </c>
      <c r="I18" s="8">
        <f t="shared" ca="1" si="4"/>
        <v>0</v>
      </c>
    </row>
    <row r="19" spans="1:9" x14ac:dyDescent="0.35">
      <c r="A19" s="100">
        <f>ROWS($10:19)-1</f>
        <v>9</v>
      </c>
      <c r="B19" s="101">
        <f t="shared" ca="1" si="0"/>
        <v>0</v>
      </c>
      <c r="C19" s="113" t="str">
        <f t="shared" ca="1" si="1"/>
        <v/>
      </c>
      <c r="D19" s="122">
        <f t="shared" ca="1" si="5"/>
        <v>0</v>
      </c>
      <c r="E19" s="96"/>
      <c r="F19" s="124">
        <f t="shared" ca="1" si="6"/>
        <v>0</v>
      </c>
      <c r="G19" s="124">
        <f t="shared" ca="1" si="3"/>
        <v>0</v>
      </c>
      <c r="I19" s="8">
        <f t="shared" ca="1" si="4"/>
        <v>0</v>
      </c>
    </row>
    <row r="20" spans="1:9" x14ac:dyDescent="0.35">
      <c r="A20" s="100">
        <f>ROWS($10:20)-1</f>
        <v>10</v>
      </c>
      <c r="B20" s="101">
        <f t="shared" ca="1" si="0"/>
        <v>0</v>
      </c>
      <c r="C20" s="113" t="str">
        <f t="shared" ca="1" si="1"/>
        <v/>
      </c>
      <c r="D20" s="122">
        <f t="shared" ca="1" si="5"/>
        <v>0</v>
      </c>
      <c r="E20" s="96"/>
      <c r="F20" s="124">
        <f t="shared" ca="1" si="6"/>
        <v>0</v>
      </c>
      <c r="G20" s="124">
        <f t="shared" ca="1" si="3"/>
        <v>0</v>
      </c>
      <c r="I20" s="8">
        <f t="shared" ca="1" si="4"/>
        <v>0</v>
      </c>
    </row>
    <row r="21" spans="1:9" x14ac:dyDescent="0.35">
      <c r="A21" s="100">
        <f>ROWS($10:21)-1</f>
        <v>11</v>
      </c>
      <c r="B21" s="101">
        <f t="shared" ca="1" si="0"/>
        <v>0</v>
      </c>
      <c r="C21" s="113" t="str">
        <f t="shared" ca="1" si="1"/>
        <v/>
      </c>
      <c r="D21" s="122">
        <f t="shared" ca="1" si="5"/>
        <v>0</v>
      </c>
      <c r="E21" s="96"/>
      <c r="F21" s="124">
        <f t="shared" ca="1" si="6"/>
        <v>0</v>
      </c>
      <c r="G21" s="124">
        <f t="shared" ca="1" si="3"/>
        <v>0</v>
      </c>
      <c r="I21" s="8">
        <f t="shared" ca="1" si="4"/>
        <v>0</v>
      </c>
    </row>
    <row r="22" spans="1:9" x14ac:dyDescent="0.35">
      <c r="A22" s="100">
        <f>ROWS($10:22)-1</f>
        <v>12</v>
      </c>
      <c r="B22" s="101">
        <f t="shared" ca="1" si="0"/>
        <v>0</v>
      </c>
      <c r="C22" s="113" t="str">
        <f t="shared" ca="1" si="1"/>
        <v/>
      </c>
      <c r="D22" s="122">
        <f t="shared" ca="1" si="5"/>
        <v>0</v>
      </c>
      <c r="E22" s="96"/>
      <c r="F22" s="124">
        <f t="shared" ca="1" si="6"/>
        <v>0</v>
      </c>
      <c r="G22" s="124">
        <f t="shared" ca="1" si="3"/>
        <v>0</v>
      </c>
      <c r="I22" s="8">
        <f t="shared" ca="1" si="4"/>
        <v>0</v>
      </c>
    </row>
    <row r="23" spans="1:9" x14ac:dyDescent="0.35">
      <c r="A23" s="100">
        <f>ROWS($10:23)-1</f>
        <v>13</v>
      </c>
      <c r="B23" s="101">
        <f t="shared" ca="1" si="0"/>
        <v>0</v>
      </c>
      <c r="C23" s="113" t="str">
        <f t="shared" ca="1" si="1"/>
        <v/>
      </c>
      <c r="D23" s="122">
        <f t="shared" ca="1" si="5"/>
        <v>0</v>
      </c>
      <c r="E23" s="96"/>
      <c r="F23" s="124">
        <f t="shared" ca="1" si="6"/>
        <v>0</v>
      </c>
      <c r="G23" s="124">
        <f t="shared" ca="1" si="3"/>
        <v>0</v>
      </c>
      <c r="I23" s="8">
        <f t="shared" ca="1" si="4"/>
        <v>0</v>
      </c>
    </row>
    <row r="24" spans="1:9" x14ac:dyDescent="0.35">
      <c r="A24" s="100">
        <f>ROWS($10:24)-1</f>
        <v>14</v>
      </c>
      <c r="B24" s="101">
        <f t="shared" ca="1" si="0"/>
        <v>0</v>
      </c>
      <c r="C24" s="113" t="str">
        <f t="shared" ca="1" si="1"/>
        <v/>
      </c>
      <c r="D24" s="122">
        <f t="shared" ca="1" si="5"/>
        <v>0</v>
      </c>
      <c r="E24" s="96"/>
      <c r="F24" s="124">
        <f t="shared" ca="1" si="6"/>
        <v>0</v>
      </c>
      <c r="G24" s="124">
        <f t="shared" ca="1" si="3"/>
        <v>0</v>
      </c>
      <c r="I24" s="8">
        <f t="shared" ca="1" si="4"/>
        <v>0</v>
      </c>
    </row>
    <row r="25" spans="1:9" x14ac:dyDescent="0.35">
      <c r="A25" s="100">
        <f>ROWS($10:25)-1</f>
        <v>15</v>
      </c>
      <c r="B25" s="101">
        <f t="shared" ca="1" si="0"/>
        <v>0</v>
      </c>
      <c r="C25" s="113" t="str">
        <f t="shared" ca="1" si="1"/>
        <v/>
      </c>
      <c r="D25" s="122">
        <f t="shared" ca="1" si="5"/>
        <v>0</v>
      </c>
      <c r="E25" s="96"/>
      <c r="F25" s="124">
        <f t="shared" ca="1" si="6"/>
        <v>0</v>
      </c>
      <c r="G25" s="124">
        <f t="shared" ca="1" si="3"/>
        <v>0</v>
      </c>
      <c r="I25" s="8">
        <f t="shared" ca="1" si="4"/>
        <v>0</v>
      </c>
    </row>
    <row r="26" spans="1:9" x14ac:dyDescent="0.35">
      <c r="A26" s="100">
        <f>ROWS($10:26)-1</f>
        <v>16</v>
      </c>
      <c r="B26" s="101">
        <f t="shared" ca="1" si="0"/>
        <v>0</v>
      </c>
      <c r="C26" s="113" t="str">
        <f t="shared" ca="1" si="1"/>
        <v/>
      </c>
      <c r="D26" s="122">
        <f t="shared" ca="1" si="5"/>
        <v>0</v>
      </c>
      <c r="E26" s="96"/>
      <c r="F26" s="124">
        <f t="shared" ca="1" si="6"/>
        <v>0</v>
      </c>
      <c r="G26" s="124">
        <f t="shared" ca="1" si="3"/>
        <v>0</v>
      </c>
      <c r="I26" s="8">
        <f t="shared" ca="1" si="4"/>
        <v>0</v>
      </c>
    </row>
    <row r="27" spans="1:9" x14ac:dyDescent="0.35">
      <c r="A27" s="100">
        <f>ROWS($10:27)-1</f>
        <v>17</v>
      </c>
      <c r="B27" s="101">
        <f t="shared" ca="1" si="0"/>
        <v>0</v>
      </c>
      <c r="C27" s="113" t="str">
        <f t="shared" ca="1" si="1"/>
        <v/>
      </c>
      <c r="D27" s="122">
        <f t="shared" ca="1" si="5"/>
        <v>0</v>
      </c>
      <c r="E27" s="96"/>
      <c r="F27" s="124">
        <f t="shared" ca="1" si="6"/>
        <v>0</v>
      </c>
      <c r="G27" s="124">
        <f t="shared" ca="1" si="3"/>
        <v>0</v>
      </c>
      <c r="I27" s="8">
        <f t="shared" ca="1" si="4"/>
        <v>0</v>
      </c>
    </row>
    <row r="28" spans="1:9" x14ac:dyDescent="0.35">
      <c r="A28" s="100">
        <f>ROWS($10:28)-1</f>
        <v>18</v>
      </c>
      <c r="B28" s="101">
        <f t="shared" ca="1" si="0"/>
        <v>0</v>
      </c>
      <c r="C28" s="113" t="str">
        <f t="shared" ca="1" si="1"/>
        <v/>
      </c>
      <c r="D28" s="122">
        <f t="shared" ca="1" si="5"/>
        <v>0</v>
      </c>
      <c r="E28" s="96"/>
      <c r="F28" s="124">
        <f t="shared" ca="1" si="6"/>
        <v>0</v>
      </c>
      <c r="G28" s="124">
        <f t="shared" ca="1" si="3"/>
        <v>0</v>
      </c>
      <c r="I28" s="8">
        <f t="shared" ca="1" si="4"/>
        <v>0</v>
      </c>
    </row>
    <row r="29" spans="1:9" x14ac:dyDescent="0.35">
      <c r="A29" s="100">
        <f>ROWS($10:29)-1</f>
        <v>19</v>
      </c>
      <c r="B29" s="101">
        <f t="shared" ca="1" si="0"/>
        <v>0</v>
      </c>
      <c r="C29" s="113" t="str">
        <f t="shared" ca="1" si="1"/>
        <v/>
      </c>
      <c r="D29" s="122">
        <f t="shared" ca="1" si="5"/>
        <v>0</v>
      </c>
      <c r="E29" s="96"/>
      <c r="F29" s="124">
        <f t="shared" ca="1" si="6"/>
        <v>0</v>
      </c>
      <c r="G29" s="124">
        <f t="shared" ca="1" si="3"/>
        <v>0</v>
      </c>
      <c r="I29" s="8">
        <f t="shared" ca="1" si="4"/>
        <v>0</v>
      </c>
    </row>
    <row r="30" spans="1:9" x14ac:dyDescent="0.35">
      <c r="A30" s="100">
        <f>ROWS($10:30)-1</f>
        <v>20</v>
      </c>
      <c r="B30" s="101">
        <f t="shared" ca="1" si="0"/>
        <v>0</v>
      </c>
      <c r="C30" s="113" t="str">
        <f t="shared" ca="1" si="1"/>
        <v/>
      </c>
      <c r="D30" s="122">
        <f t="shared" ca="1" si="5"/>
        <v>0</v>
      </c>
      <c r="E30" s="96"/>
      <c r="F30" s="124">
        <f t="shared" ca="1" si="6"/>
        <v>0</v>
      </c>
      <c r="G30" s="124">
        <f t="shared" ca="1" si="3"/>
        <v>0</v>
      </c>
      <c r="I30" s="8">
        <f t="shared" ca="1" si="4"/>
        <v>0</v>
      </c>
    </row>
    <row r="31" spans="1:9" x14ac:dyDescent="0.35">
      <c r="A31" s="86"/>
      <c r="B31" s="76"/>
      <c r="C31" s="125"/>
      <c r="D31" s="125"/>
      <c r="E31" s="126"/>
      <c r="F31" s="83"/>
      <c r="G31" s="83"/>
      <c r="I31" s="8">
        <f ca="1">N(G$32&gt;0)</f>
        <v>0</v>
      </c>
    </row>
    <row r="32" spans="1:9" x14ac:dyDescent="0.35">
      <c r="B32" s="2" t="str">
        <f>"Total "&amp;+B9</f>
        <v>Total Programs</v>
      </c>
      <c r="E32" s="127"/>
      <c r="F32" s="42">
        <f ca="1">SUM(F11:F31)</f>
        <v>0</v>
      </c>
      <c r="G32" s="42">
        <f ca="1">SUM(G11:G31)</f>
        <v>0</v>
      </c>
      <c r="I32" s="8">
        <f ca="1">N(G$32&gt;0)</f>
        <v>0</v>
      </c>
    </row>
    <row r="33" spans="1:9" x14ac:dyDescent="0.35">
      <c r="I33" s="8">
        <f ca="1">N(G$57&gt;0)</f>
        <v>0</v>
      </c>
    </row>
    <row r="34" spans="1:9" ht="18" x14ac:dyDescent="0.35">
      <c r="A34" s="7" t="s">
        <v>334</v>
      </c>
      <c r="B34" s="7" t="s">
        <v>83</v>
      </c>
      <c r="I34" s="8">
        <f t="shared" ref="I34:I35" ca="1" si="7">N(G$57&gt;0)</f>
        <v>0</v>
      </c>
    </row>
    <row r="35" spans="1:9" ht="45" x14ac:dyDescent="0.35">
      <c r="A35" s="46" t="str">
        <f>+A$10</f>
        <v>Ref</v>
      </c>
      <c r="B35" s="46" t="str">
        <f>+house_anchor</f>
        <v>House
short name</v>
      </c>
      <c r="C35" s="46" t="str">
        <f t="shared" ref="C35:G35" si="8">+C$10</f>
        <v>SDU description</v>
      </c>
      <c r="D35" s="46" t="str">
        <f t="shared" si="8"/>
        <v>Price per SDU</v>
      </c>
      <c r="E35" s="46" t="str">
        <f t="shared" si="8"/>
        <v>SDUs per week</v>
      </c>
      <c r="F35" s="46" t="str">
        <f t="shared" si="8"/>
        <v>Price per week
$</v>
      </c>
      <c r="G35" s="46" t="str">
        <f t="shared" si="8"/>
        <v>Price per year
$</v>
      </c>
      <c r="I35" s="8">
        <f t="shared" ca="1" si="7"/>
        <v>0</v>
      </c>
    </row>
    <row r="36" spans="1:9" x14ac:dyDescent="0.35">
      <c r="A36" s="85">
        <f>ROWS($35:36)-1</f>
        <v>1</v>
      </c>
      <c r="B36" s="101">
        <f t="shared" ref="B36:B55" ca="1" si="9">OFFSET(house_anchor,A36,0)</f>
        <v>0</v>
      </c>
      <c r="C36" s="113" t="str">
        <f t="shared" ref="C36:C55" si="10">VLOOKUP($B$34,full_programs_table,3,FALSE)</f>
        <v>Bed day</v>
      </c>
      <c r="D36" s="122">
        <f t="shared" ref="D36:D55" ca="1" si="11">IFERROR(HLOOKUP(B36,accom_pricing_summary_table,2,FALSE),0)</f>
        <v>0</v>
      </c>
      <c r="E36" s="91"/>
      <c r="F36" s="123">
        <f ca="1">ROUND(+D36*E36,2)</f>
        <v>0</v>
      </c>
      <c r="G36" s="123">
        <f t="shared" ref="G36:G55" ca="1" si="12">+F36*wpa</f>
        <v>0</v>
      </c>
      <c r="I36" s="8">
        <f t="shared" ref="I36:I55" ca="1" si="13">N(G36&gt;0)</f>
        <v>0</v>
      </c>
    </row>
    <row r="37" spans="1:9" x14ac:dyDescent="0.35">
      <c r="A37" s="85">
        <f>ROWS($35:37)-1</f>
        <v>2</v>
      </c>
      <c r="B37" s="101">
        <f t="shared" ca="1" si="9"/>
        <v>0</v>
      </c>
      <c r="C37" s="113" t="str">
        <f t="shared" si="10"/>
        <v>Bed day</v>
      </c>
      <c r="D37" s="122">
        <f t="shared" ca="1" si="11"/>
        <v>0</v>
      </c>
      <c r="E37" s="96"/>
      <c r="F37" s="124">
        <f t="shared" ref="F37:F45" ca="1" si="14">ROUND(+D37*E37,2)</f>
        <v>0</v>
      </c>
      <c r="G37" s="124">
        <f t="shared" ca="1" si="12"/>
        <v>0</v>
      </c>
      <c r="I37" s="8">
        <f t="shared" ca="1" si="13"/>
        <v>0</v>
      </c>
    </row>
    <row r="38" spans="1:9" x14ac:dyDescent="0.35">
      <c r="A38" s="85">
        <f>ROWS($35:38)-1</f>
        <v>3</v>
      </c>
      <c r="B38" s="101">
        <f t="shared" ca="1" si="9"/>
        <v>0</v>
      </c>
      <c r="C38" s="113" t="str">
        <f t="shared" si="10"/>
        <v>Bed day</v>
      </c>
      <c r="D38" s="122">
        <f t="shared" ca="1" si="11"/>
        <v>0</v>
      </c>
      <c r="E38" s="96"/>
      <c r="F38" s="124">
        <f t="shared" ca="1" si="14"/>
        <v>0</v>
      </c>
      <c r="G38" s="124">
        <f t="shared" ca="1" si="12"/>
        <v>0</v>
      </c>
      <c r="I38" s="8">
        <f t="shared" ca="1" si="13"/>
        <v>0</v>
      </c>
    </row>
    <row r="39" spans="1:9" x14ac:dyDescent="0.35">
      <c r="A39" s="85">
        <f>ROWS($35:39)-1</f>
        <v>4</v>
      </c>
      <c r="B39" s="101">
        <f t="shared" ca="1" si="9"/>
        <v>0</v>
      </c>
      <c r="C39" s="113" t="str">
        <f t="shared" si="10"/>
        <v>Bed day</v>
      </c>
      <c r="D39" s="122">
        <f t="shared" ca="1" si="11"/>
        <v>0</v>
      </c>
      <c r="E39" s="96"/>
      <c r="F39" s="124">
        <f t="shared" ca="1" si="14"/>
        <v>0</v>
      </c>
      <c r="G39" s="124">
        <f t="shared" ca="1" si="12"/>
        <v>0</v>
      </c>
      <c r="I39" s="8">
        <f t="shared" ca="1" si="13"/>
        <v>0</v>
      </c>
    </row>
    <row r="40" spans="1:9" x14ac:dyDescent="0.35">
      <c r="A40" s="85">
        <f>ROWS($35:40)-1</f>
        <v>5</v>
      </c>
      <c r="B40" s="101">
        <f t="shared" ca="1" si="9"/>
        <v>0</v>
      </c>
      <c r="C40" s="113" t="str">
        <f t="shared" si="10"/>
        <v>Bed day</v>
      </c>
      <c r="D40" s="122">
        <f t="shared" ca="1" si="11"/>
        <v>0</v>
      </c>
      <c r="E40" s="96"/>
      <c r="F40" s="124">
        <f t="shared" ca="1" si="14"/>
        <v>0</v>
      </c>
      <c r="G40" s="124">
        <f t="shared" ca="1" si="12"/>
        <v>0</v>
      </c>
      <c r="I40" s="8">
        <f t="shared" ca="1" si="13"/>
        <v>0</v>
      </c>
    </row>
    <row r="41" spans="1:9" x14ac:dyDescent="0.35">
      <c r="A41" s="85">
        <f>ROWS($35:41)-1</f>
        <v>6</v>
      </c>
      <c r="B41" s="101">
        <f t="shared" ca="1" si="9"/>
        <v>0</v>
      </c>
      <c r="C41" s="113" t="str">
        <f t="shared" si="10"/>
        <v>Bed day</v>
      </c>
      <c r="D41" s="122">
        <f t="shared" ca="1" si="11"/>
        <v>0</v>
      </c>
      <c r="E41" s="96"/>
      <c r="F41" s="124">
        <f t="shared" ca="1" si="14"/>
        <v>0</v>
      </c>
      <c r="G41" s="124">
        <f t="shared" ca="1" si="12"/>
        <v>0</v>
      </c>
      <c r="I41" s="8">
        <f t="shared" ca="1" si="13"/>
        <v>0</v>
      </c>
    </row>
    <row r="42" spans="1:9" x14ac:dyDescent="0.35">
      <c r="A42" s="85">
        <f>ROWS($35:42)-1</f>
        <v>7</v>
      </c>
      <c r="B42" s="101">
        <f t="shared" ca="1" si="9"/>
        <v>0</v>
      </c>
      <c r="C42" s="113" t="str">
        <f t="shared" si="10"/>
        <v>Bed day</v>
      </c>
      <c r="D42" s="122">
        <f t="shared" ca="1" si="11"/>
        <v>0</v>
      </c>
      <c r="E42" s="96"/>
      <c r="F42" s="124">
        <f t="shared" ca="1" si="14"/>
        <v>0</v>
      </c>
      <c r="G42" s="124">
        <f t="shared" ca="1" si="12"/>
        <v>0</v>
      </c>
      <c r="I42" s="8">
        <f t="shared" ca="1" si="13"/>
        <v>0</v>
      </c>
    </row>
    <row r="43" spans="1:9" x14ac:dyDescent="0.35">
      <c r="A43" s="85">
        <f>ROWS($35:43)-1</f>
        <v>8</v>
      </c>
      <c r="B43" s="101">
        <f t="shared" ca="1" si="9"/>
        <v>0</v>
      </c>
      <c r="C43" s="113" t="str">
        <f t="shared" si="10"/>
        <v>Bed day</v>
      </c>
      <c r="D43" s="122">
        <f t="shared" ca="1" si="11"/>
        <v>0</v>
      </c>
      <c r="E43" s="96"/>
      <c r="F43" s="124">
        <f t="shared" ca="1" si="14"/>
        <v>0</v>
      </c>
      <c r="G43" s="124">
        <f t="shared" ca="1" si="12"/>
        <v>0</v>
      </c>
      <c r="I43" s="8">
        <f t="shared" ca="1" si="13"/>
        <v>0</v>
      </c>
    </row>
    <row r="44" spans="1:9" x14ac:dyDescent="0.35">
      <c r="A44" s="85">
        <f>ROWS($35:44)-1</f>
        <v>9</v>
      </c>
      <c r="B44" s="101">
        <f t="shared" ca="1" si="9"/>
        <v>0</v>
      </c>
      <c r="C44" s="113" t="str">
        <f t="shared" si="10"/>
        <v>Bed day</v>
      </c>
      <c r="D44" s="122">
        <f t="shared" ca="1" si="11"/>
        <v>0</v>
      </c>
      <c r="E44" s="96"/>
      <c r="F44" s="124">
        <f t="shared" ca="1" si="14"/>
        <v>0</v>
      </c>
      <c r="G44" s="124">
        <f t="shared" ca="1" si="12"/>
        <v>0</v>
      </c>
      <c r="I44" s="8">
        <f t="shared" ca="1" si="13"/>
        <v>0</v>
      </c>
    </row>
    <row r="45" spans="1:9" x14ac:dyDescent="0.35">
      <c r="A45" s="85">
        <f>ROWS($35:45)-1</f>
        <v>10</v>
      </c>
      <c r="B45" s="101">
        <f t="shared" ca="1" si="9"/>
        <v>0</v>
      </c>
      <c r="C45" s="113" t="str">
        <f t="shared" si="10"/>
        <v>Bed day</v>
      </c>
      <c r="D45" s="122">
        <f t="shared" ca="1" si="11"/>
        <v>0</v>
      </c>
      <c r="E45" s="96"/>
      <c r="F45" s="124">
        <f t="shared" ca="1" si="14"/>
        <v>0</v>
      </c>
      <c r="G45" s="124">
        <f t="shared" ca="1" si="12"/>
        <v>0</v>
      </c>
      <c r="I45" s="8">
        <f t="shared" ca="1" si="13"/>
        <v>0</v>
      </c>
    </row>
    <row r="46" spans="1:9" x14ac:dyDescent="0.35">
      <c r="A46" s="85">
        <f>ROWS($35:46)-1</f>
        <v>11</v>
      </c>
      <c r="B46" s="101">
        <f t="shared" ca="1" si="9"/>
        <v>0</v>
      </c>
      <c r="C46" s="113" t="str">
        <f t="shared" si="10"/>
        <v>Bed day</v>
      </c>
      <c r="D46" s="122">
        <f t="shared" ca="1" si="11"/>
        <v>0</v>
      </c>
      <c r="E46" s="96"/>
      <c r="F46" s="124">
        <f t="shared" ref="F46:F55" ca="1" si="15">ROUND(+D46*E46,2)</f>
        <v>0</v>
      </c>
      <c r="G46" s="124">
        <f t="shared" ca="1" si="12"/>
        <v>0</v>
      </c>
      <c r="I46" s="8">
        <f t="shared" ca="1" si="13"/>
        <v>0</v>
      </c>
    </row>
    <row r="47" spans="1:9" x14ac:dyDescent="0.35">
      <c r="A47" s="85">
        <f>ROWS($35:47)-1</f>
        <v>12</v>
      </c>
      <c r="B47" s="101">
        <f t="shared" ca="1" si="9"/>
        <v>0</v>
      </c>
      <c r="C47" s="113" t="str">
        <f t="shared" si="10"/>
        <v>Bed day</v>
      </c>
      <c r="D47" s="122">
        <f t="shared" ca="1" si="11"/>
        <v>0</v>
      </c>
      <c r="E47" s="96"/>
      <c r="F47" s="124">
        <f t="shared" ca="1" si="15"/>
        <v>0</v>
      </c>
      <c r="G47" s="124">
        <f t="shared" ca="1" si="12"/>
        <v>0</v>
      </c>
      <c r="I47" s="8">
        <f t="shared" ca="1" si="13"/>
        <v>0</v>
      </c>
    </row>
    <row r="48" spans="1:9" x14ac:dyDescent="0.35">
      <c r="A48" s="85">
        <f>ROWS($35:48)-1</f>
        <v>13</v>
      </c>
      <c r="B48" s="101">
        <f t="shared" ca="1" si="9"/>
        <v>0</v>
      </c>
      <c r="C48" s="113" t="str">
        <f t="shared" si="10"/>
        <v>Bed day</v>
      </c>
      <c r="D48" s="122">
        <f t="shared" ca="1" si="11"/>
        <v>0</v>
      </c>
      <c r="E48" s="96"/>
      <c r="F48" s="124">
        <f t="shared" ca="1" si="15"/>
        <v>0</v>
      </c>
      <c r="G48" s="124">
        <f t="shared" ca="1" si="12"/>
        <v>0</v>
      </c>
      <c r="I48" s="8">
        <f t="shared" ca="1" si="13"/>
        <v>0</v>
      </c>
    </row>
    <row r="49" spans="1:9" x14ac:dyDescent="0.35">
      <c r="A49" s="85">
        <f>ROWS($35:49)-1</f>
        <v>14</v>
      </c>
      <c r="B49" s="101">
        <f t="shared" ca="1" si="9"/>
        <v>0</v>
      </c>
      <c r="C49" s="113" t="str">
        <f t="shared" si="10"/>
        <v>Bed day</v>
      </c>
      <c r="D49" s="122">
        <f t="shared" ca="1" si="11"/>
        <v>0</v>
      </c>
      <c r="E49" s="96"/>
      <c r="F49" s="124">
        <f t="shared" ca="1" si="15"/>
        <v>0</v>
      </c>
      <c r="G49" s="124">
        <f t="shared" ca="1" si="12"/>
        <v>0</v>
      </c>
      <c r="I49" s="8">
        <f t="shared" ca="1" si="13"/>
        <v>0</v>
      </c>
    </row>
    <row r="50" spans="1:9" x14ac:dyDescent="0.35">
      <c r="A50" s="85">
        <f>ROWS($35:50)-1</f>
        <v>15</v>
      </c>
      <c r="B50" s="101">
        <f t="shared" ca="1" si="9"/>
        <v>0</v>
      </c>
      <c r="C50" s="113" t="str">
        <f t="shared" si="10"/>
        <v>Bed day</v>
      </c>
      <c r="D50" s="122">
        <f t="shared" ca="1" si="11"/>
        <v>0</v>
      </c>
      <c r="E50" s="96"/>
      <c r="F50" s="124">
        <f t="shared" ca="1" si="15"/>
        <v>0</v>
      </c>
      <c r="G50" s="124">
        <f t="shared" ca="1" si="12"/>
        <v>0</v>
      </c>
      <c r="I50" s="8">
        <f t="shared" ca="1" si="13"/>
        <v>0</v>
      </c>
    </row>
    <row r="51" spans="1:9" x14ac:dyDescent="0.35">
      <c r="A51" s="85">
        <f>ROWS($35:51)-1</f>
        <v>16</v>
      </c>
      <c r="B51" s="101">
        <f t="shared" ca="1" si="9"/>
        <v>0</v>
      </c>
      <c r="C51" s="113" t="str">
        <f t="shared" si="10"/>
        <v>Bed day</v>
      </c>
      <c r="D51" s="122">
        <f t="shared" ca="1" si="11"/>
        <v>0</v>
      </c>
      <c r="E51" s="96"/>
      <c r="F51" s="124">
        <f t="shared" ca="1" si="15"/>
        <v>0</v>
      </c>
      <c r="G51" s="124">
        <f t="shared" ca="1" si="12"/>
        <v>0</v>
      </c>
      <c r="I51" s="8">
        <f t="shared" ca="1" si="13"/>
        <v>0</v>
      </c>
    </row>
    <row r="52" spans="1:9" x14ac:dyDescent="0.35">
      <c r="A52" s="85">
        <f>ROWS($35:52)-1</f>
        <v>17</v>
      </c>
      <c r="B52" s="101">
        <f t="shared" ca="1" si="9"/>
        <v>0</v>
      </c>
      <c r="C52" s="113" t="str">
        <f t="shared" si="10"/>
        <v>Bed day</v>
      </c>
      <c r="D52" s="122">
        <f t="shared" ca="1" si="11"/>
        <v>0</v>
      </c>
      <c r="E52" s="96"/>
      <c r="F52" s="124">
        <f t="shared" ca="1" si="15"/>
        <v>0</v>
      </c>
      <c r="G52" s="124">
        <f t="shared" ca="1" si="12"/>
        <v>0</v>
      </c>
      <c r="I52" s="8">
        <f t="shared" ca="1" si="13"/>
        <v>0</v>
      </c>
    </row>
    <row r="53" spans="1:9" x14ac:dyDescent="0.35">
      <c r="A53" s="85">
        <f>ROWS($35:53)-1</f>
        <v>18</v>
      </c>
      <c r="B53" s="101">
        <f t="shared" ca="1" si="9"/>
        <v>0</v>
      </c>
      <c r="C53" s="113" t="str">
        <f t="shared" si="10"/>
        <v>Bed day</v>
      </c>
      <c r="D53" s="122">
        <f t="shared" ca="1" si="11"/>
        <v>0</v>
      </c>
      <c r="E53" s="96"/>
      <c r="F53" s="124">
        <f t="shared" ca="1" si="15"/>
        <v>0</v>
      </c>
      <c r="G53" s="124">
        <f t="shared" ca="1" si="12"/>
        <v>0</v>
      </c>
      <c r="I53" s="8">
        <f t="shared" ca="1" si="13"/>
        <v>0</v>
      </c>
    </row>
    <row r="54" spans="1:9" x14ac:dyDescent="0.35">
      <c r="A54" s="85">
        <f>ROWS($35:54)-1</f>
        <v>19</v>
      </c>
      <c r="B54" s="101">
        <f t="shared" ca="1" si="9"/>
        <v>0</v>
      </c>
      <c r="C54" s="113" t="str">
        <f t="shared" si="10"/>
        <v>Bed day</v>
      </c>
      <c r="D54" s="122">
        <f t="shared" ca="1" si="11"/>
        <v>0</v>
      </c>
      <c r="E54" s="96"/>
      <c r="F54" s="124">
        <f t="shared" ca="1" si="15"/>
        <v>0</v>
      </c>
      <c r="G54" s="124">
        <f t="shared" ca="1" si="12"/>
        <v>0</v>
      </c>
      <c r="I54" s="8">
        <f t="shared" ca="1" si="13"/>
        <v>0</v>
      </c>
    </row>
    <row r="55" spans="1:9" x14ac:dyDescent="0.35">
      <c r="A55" s="85">
        <f>ROWS($35:55)-1</f>
        <v>20</v>
      </c>
      <c r="B55" s="101">
        <f t="shared" ca="1" si="9"/>
        <v>0</v>
      </c>
      <c r="C55" s="113" t="str">
        <f t="shared" si="10"/>
        <v>Bed day</v>
      </c>
      <c r="D55" s="122">
        <f t="shared" ca="1" si="11"/>
        <v>0</v>
      </c>
      <c r="E55" s="96"/>
      <c r="F55" s="124">
        <f t="shared" ca="1" si="15"/>
        <v>0</v>
      </c>
      <c r="G55" s="124">
        <f t="shared" ca="1" si="12"/>
        <v>0</v>
      </c>
      <c r="I55" s="8">
        <f t="shared" ca="1" si="13"/>
        <v>0</v>
      </c>
    </row>
    <row r="56" spans="1:9" x14ac:dyDescent="0.35">
      <c r="A56" s="86"/>
      <c r="B56" s="76"/>
      <c r="C56" s="125"/>
      <c r="D56" s="125"/>
      <c r="E56" s="126"/>
      <c r="F56" s="83"/>
      <c r="G56" s="83"/>
      <c r="I56" s="8">
        <f t="shared" ref="I56:I57" ca="1" si="16">N(G$57&gt;0)</f>
        <v>0</v>
      </c>
    </row>
    <row r="57" spans="1:9" x14ac:dyDescent="0.35">
      <c r="B57" s="2" t="str">
        <f>"Total "&amp;+B34</f>
        <v>Total Accommodation</v>
      </c>
      <c r="E57" s="127"/>
      <c r="F57" s="42">
        <f ca="1">SUM(F36:F56)</f>
        <v>0</v>
      </c>
      <c r="G57" s="42">
        <f ca="1">SUM(G36:G56)</f>
        <v>0</v>
      </c>
      <c r="I57" s="8">
        <f t="shared" ca="1" si="16"/>
        <v>0</v>
      </c>
    </row>
    <row r="58" spans="1:9" x14ac:dyDescent="0.35">
      <c r="I58" s="8">
        <f ca="1">N(G$82&gt;0)</f>
        <v>0</v>
      </c>
    </row>
    <row r="59" spans="1:9" ht="18" x14ac:dyDescent="0.35">
      <c r="A59" s="7" t="s">
        <v>335</v>
      </c>
      <c r="B59" s="7" t="s">
        <v>86</v>
      </c>
      <c r="I59" s="8">
        <f t="shared" ref="I59:I60" ca="1" si="17">N(G$82&gt;0)</f>
        <v>0</v>
      </c>
    </row>
    <row r="60" spans="1:9" ht="45" x14ac:dyDescent="0.35">
      <c r="A60" s="46" t="str">
        <f>+A$10</f>
        <v>Ref</v>
      </c>
      <c r="B60" s="46" t="str">
        <f>+hp_classn_anchor</f>
        <v>HP
short class'n</v>
      </c>
      <c r="C60" s="46" t="str">
        <f t="shared" ref="C60:G60" si="18">+C$10</f>
        <v>SDU description</v>
      </c>
      <c r="D60" s="46" t="str">
        <f t="shared" si="18"/>
        <v>Price per SDU</v>
      </c>
      <c r="E60" s="46" t="str">
        <f t="shared" si="18"/>
        <v>SDUs per week</v>
      </c>
      <c r="F60" s="46" t="str">
        <f t="shared" si="18"/>
        <v>Price per week
$</v>
      </c>
      <c r="G60" s="46" t="str">
        <f t="shared" si="18"/>
        <v>Price per year
$</v>
      </c>
      <c r="I60" s="8">
        <f t="shared" ca="1" si="17"/>
        <v>0</v>
      </c>
    </row>
    <row r="61" spans="1:9" x14ac:dyDescent="0.35">
      <c r="A61" s="85">
        <f>ROWS($60:61)-1</f>
        <v>1</v>
      </c>
      <c r="B61" s="101" t="str">
        <f t="shared" ref="B61:B80" ca="1" si="19">OFFSET(hp_emp_type_and_classn_anchor,A61,0)</f>
        <v/>
      </c>
      <c r="C61" s="113" t="str">
        <f t="shared" ref="C61:C80" si="20">VLOOKUP($B$59,full_programs_table,3,FALSE)</f>
        <v>Consult</v>
      </c>
      <c r="D61" s="122">
        <f t="shared" ref="D61:D80" ca="1" si="21">IFERROR(HLOOKUP(B61,hp_pricing_summary_table,2,FALSE),0)</f>
        <v>0</v>
      </c>
      <c r="E61" s="91"/>
      <c r="F61" s="123">
        <f ca="1">ROUND(+D61*E61,2)</f>
        <v>0</v>
      </c>
      <c r="G61" s="123">
        <f t="shared" ref="G61:G80" ca="1" si="22">+F61*wpa</f>
        <v>0</v>
      </c>
      <c r="I61" s="8">
        <f t="shared" ref="I61:I80" ca="1" si="23">N(G61&gt;0)</f>
        <v>0</v>
      </c>
    </row>
    <row r="62" spans="1:9" x14ac:dyDescent="0.35">
      <c r="A62" s="85">
        <f>ROWS($60:62)-1</f>
        <v>2</v>
      </c>
      <c r="B62" s="101" t="str">
        <f t="shared" ca="1" si="19"/>
        <v/>
      </c>
      <c r="C62" s="113" t="str">
        <f t="shared" si="20"/>
        <v>Consult</v>
      </c>
      <c r="D62" s="122">
        <f t="shared" ca="1" si="21"/>
        <v>0</v>
      </c>
      <c r="E62" s="96"/>
      <c r="F62" s="124">
        <f t="shared" ref="F62:F69" ca="1" si="24">ROUND(+D62*E62,2)</f>
        <v>0</v>
      </c>
      <c r="G62" s="124">
        <f t="shared" ca="1" si="22"/>
        <v>0</v>
      </c>
      <c r="I62" s="8">
        <f t="shared" ca="1" si="23"/>
        <v>0</v>
      </c>
    </row>
    <row r="63" spans="1:9" x14ac:dyDescent="0.35">
      <c r="A63" s="85">
        <f>ROWS($60:63)-1</f>
        <v>3</v>
      </c>
      <c r="B63" s="101" t="str">
        <f t="shared" ca="1" si="19"/>
        <v/>
      </c>
      <c r="C63" s="113" t="str">
        <f t="shared" si="20"/>
        <v>Consult</v>
      </c>
      <c r="D63" s="122">
        <f t="shared" ca="1" si="21"/>
        <v>0</v>
      </c>
      <c r="E63" s="96"/>
      <c r="F63" s="124">
        <f t="shared" ca="1" si="24"/>
        <v>0</v>
      </c>
      <c r="G63" s="124">
        <f t="shared" ca="1" si="22"/>
        <v>0</v>
      </c>
      <c r="I63" s="8">
        <f t="shared" ca="1" si="23"/>
        <v>0</v>
      </c>
    </row>
    <row r="64" spans="1:9" x14ac:dyDescent="0.35">
      <c r="A64" s="85">
        <f>ROWS($60:64)-1</f>
        <v>4</v>
      </c>
      <c r="B64" s="101" t="str">
        <f t="shared" ca="1" si="19"/>
        <v/>
      </c>
      <c r="C64" s="113" t="str">
        <f t="shared" si="20"/>
        <v>Consult</v>
      </c>
      <c r="D64" s="122">
        <f t="shared" ca="1" si="21"/>
        <v>0</v>
      </c>
      <c r="E64" s="96"/>
      <c r="F64" s="124">
        <f t="shared" ca="1" si="24"/>
        <v>0</v>
      </c>
      <c r="G64" s="124">
        <f t="shared" ca="1" si="22"/>
        <v>0</v>
      </c>
      <c r="I64" s="8">
        <f t="shared" ca="1" si="23"/>
        <v>0</v>
      </c>
    </row>
    <row r="65" spans="1:9" x14ac:dyDescent="0.35">
      <c r="A65" s="85">
        <f>ROWS($60:65)-1</f>
        <v>5</v>
      </c>
      <c r="B65" s="101" t="str">
        <f t="shared" ca="1" si="19"/>
        <v/>
      </c>
      <c r="C65" s="113" t="str">
        <f t="shared" si="20"/>
        <v>Consult</v>
      </c>
      <c r="D65" s="122">
        <f t="shared" ca="1" si="21"/>
        <v>0</v>
      </c>
      <c r="E65" s="96"/>
      <c r="F65" s="124">
        <f t="shared" ca="1" si="24"/>
        <v>0</v>
      </c>
      <c r="G65" s="124">
        <f t="shared" ca="1" si="22"/>
        <v>0</v>
      </c>
      <c r="I65" s="8">
        <f t="shared" ca="1" si="23"/>
        <v>0</v>
      </c>
    </row>
    <row r="66" spans="1:9" x14ac:dyDescent="0.35">
      <c r="A66" s="85">
        <f>ROWS($60:66)-1</f>
        <v>6</v>
      </c>
      <c r="B66" s="101" t="str">
        <f t="shared" ca="1" si="19"/>
        <v/>
      </c>
      <c r="C66" s="113" t="str">
        <f t="shared" si="20"/>
        <v>Consult</v>
      </c>
      <c r="D66" s="122">
        <f t="shared" ca="1" si="21"/>
        <v>0</v>
      </c>
      <c r="E66" s="96"/>
      <c r="F66" s="124">
        <f t="shared" ca="1" si="24"/>
        <v>0</v>
      </c>
      <c r="G66" s="124">
        <f t="shared" ca="1" si="22"/>
        <v>0</v>
      </c>
      <c r="I66" s="8">
        <f t="shared" ca="1" si="23"/>
        <v>0</v>
      </c>
    </row>
    <row r="67" spans="1:9" x14ac:dyDescent="0.35">
      <c r="A67" s="85">
        <f>ROWS($60:67)-1</f>
        <v>7</v>
      </c>
      <c r="B67" s="101" t="str">
        <f t="shared" ca="1" si="19"/>
        <v/>
      </c>
      <c r="C67" s="113" t="str">
        <f t="shared" si="20"/>
        <v>Consult</v>
      </c>
      <c r="D67" s="122">
        <f t="shared" ca="1" si="21"/>
        <v>0</v>
      </c>
      <c r="E67" s="96"/>
      <c r="F67" s="124">
        <f t="shared" ca="1" si="24"/>
        <v>0</v>
      </c>
      <c r="G67" s="124">
        <f t="shared" ca="1" si="22"/>
        <v>0</v>
      </c>
      <c r="I67" s="8">
        <f t="shared" ca="1" si="23"/>
        <v>0</v>
      </c>
    </row>
    <row r="68" spans="1:9" x14ac:dyDescent="0.35">
      <c r="A68" s="85">
        <f>ROWS($60:68)-1</f>
        <v>8</v>
      </c>
      <c r="B68" s="101" t="str">
        <f t="shared" ca="1" si="19"/>
        <v/>
      </c>
      <c r="C68" s="113" t="str">
        <f t="shared" si="20"/>
        <v>Consult</v>
      </c>
      <c r="D68" s="122">
        <f t="shared" ca="1" si="21"/>
        <v>0</v>
      </c>
      <c r="E68" s="96"/>
      <c r="F68" s="124">
        <f t="shared" ca="1" si="24"/>
        <v>0</v>
      </c>
      <c r="G68" s="124">
        <f t="shared" ca="1" si="22"/>
        <v>0</v>
      </c>
      <c r="I68" s="8">
        <f t="shared" ca="1" si="23"/>
        <v>0</v>
      </c>
    </row>
    <row r="69" spans="1:9" x14ac:dyDescent="0.35">
      <c r="A69" s="85">
        <f>ROWS($60:69)-1</f>
        <v>9</v>
      </c>
      <c r="B69" s="101" t="str">
        <f t="shared" ca="1" si="19"/>
        <v/>
      </c>
      <c r="C69" s="113" t="str">
        <f t="shared" si="20"/>
        <v>Consult</v>
      </c>
      <c r="D69" s="122">
        <f t="shared" ca="1" si="21"/>
        <v>0</v>
      </c>
      <c r="E69" s="96"/>
      <c r="F69" s="124">
        <f t="shared" ca="1" si="24"/>
        <v>0</v>
      </c>
      <c r="G69" s="124">
        <f t="shared" ca="1" si="22"/>
        <v>0</v>
      </c>
      <c r="I69" s="8">
        <f t="shared" ca="1" si="23"/>
        <v>0</v>
      </c>
    </row>
    <row r="70" spans="1:9" x14ac:dyDescent="0.35">
      <c r="A70" s="85">
        <f>ROWS($60:70)-1</f>
        <v>10</v>
      </c>
      <c r="B70" s="101" t="str">
        <f t="shared" ca="1" si="19"/>
        <v/>
      </c>
      <c r="C70" s="113" t="str">
        <f t="shared" si="20"/>
        <v>Consult</v>
      </c>
      <c r="D70" s="122">
        <f t="shared" ca="1" si="21"/>
        <v>0</v>
      </c>
      <c r="E70" s="96"/>
      <c r="F70" s="124">
        <f t="shared" ref="F70:F80" ca="1" si="25">ROUND(+D70*E70,2)</f>
        <v>0</v>
      </c>
      <c r="G70" s="124">
        <f t="shared" ca="1" si="22"/>
        <v>0</v>
      </c>
      <c r="I70" s="8">
        <f t="shared" ca="1" si="23"/>
        <v>0</v>
      </c>
    </row>
    <row r="71" spans="1:9" x14ac:dyDescent="0.35">
      <c r="A71" s="85">
        <f>ROWS($60:71)-1</f>
        <v>11</v>
      </c>
      <c r="B71" s="101" t="str">
        <f t="shared" ca="1" si="19"/>
        <v/>
      </c>
      <c r="C71" s="113" t="str">
        <f t="shared" si="20"/>
        <v>Consult</v>
      </c>
      <c r="D71" s="122">
        <f t="shared" ca="1" si="21"/>
        <v>0</v>
      </c>
      <c r="E71" s="96"/>
      <c r="F71" s="124">
        <f t="shared" ca="1" si="25"/>
        <v>0</v>
      </c>
      <c r="G71" s="124">
        <f t="shared" ca="1" si="22"/>
        <v>0</v>
      </c>
      <c r="I71" s="8">
        <f t="shared" ca="1" si="23"/>
        <v>0</v>
      </c>
    </row>
    <row r="72" spans="1:9" x14ac:dyDescent="0.35">
      <c r="A72" s="85">
        <f>ROWS($60:72)-1</f>
        <v>12</v>
      </c>
      <c r="B72" s="101" t="str">
        <f t="shared" ca="1" si="19"/>
        <v/>
      </c>
      <c r="C72" s="113" t="str">
        <f t="shared" si="20"/>
        <v>Consult</v>
      </c>
      <c r="D72" s="122">
        <f t="shared" ca="1" si="21"/>
        <v>0</v>
      </c>
      <c r="E72" s="96"/>
      <c r="F72" s="124">
        <f t="shared" ca="1" si="25"/>
        <v>0</v>
      </c>
      <c r="G72" s="124">
        <f t="shared" ca="1" si="22"/>
        <v>0</v>
      </c>
      <c r="I72" s="8">
        <f t="shared" ca="1" si="23"/>
        <v>0</v>
      </c>
    </row>
    <row r="73" spans="1:9" x14ac:dyDescent="0.35">
      <c r="A73" s="85">
        <f>ROWS($60:73)-1</f>
        <v>13</v>
      </c>
      <c r="B73" s="101" t="str">
        <f t="shared" ca="1" si="19"/>
        <v/>
      </c>
      <c r="C73" s="113" t="str">
        <f t="shared" si="20"/>
        <v>Consult</v>
      </c>
      <c r="D73" s="122">
        <f t="shared" ca="1" si="21"/>
        <v>0</v>
      </c>
      <c r="E73" s="96"/>
      <c r="F73" s="124">
        <f t="shared" ca="1" si="25"/>
        <v>0</v>
      </c>
      <c r="G73" s="124">
        <f t="shared" ca="1" si="22"/>
        <v>0</v>
      </c>
      <c r="I73" s="8">
        <f t="shared" ca="1" si="23"/>
        <v>0</v>
      </c>
    </row>
    <row r="74" spans="1:9" x14ac:dyDescent="0.35">
      <c r="A74" s="85">
        <f>ROWS($60:74)-1</f>
        <v>14</v>
      </c>
      <c r="B74" s="101" t="str">
        <f t="shared" ca="1" si="19"/>
        <v/>
      </c>
      <c r="C74" s="113" t="str">
        <f t="shared" si="20"/>
        <v>Consult</v>
      </c>
      <c r="D74" s="122">
        <f t="shared" ca="1" si="21"/>
        <v>0</v>
      </c>
      <c r="E74" s="96"/>
      <c r="F74" s="124">
        <f t="shared" ca="1" si="25"/>
        <v>0</v>
      </c>
      <c r="G74" s="124">
        <f t="shared" ca="1" si="22"/>
        <v>0</v>
      </c>
      <c r="I74" s="8">
        <f t="shared" ca="1" si="23"/>
        <v>0</v>
      </c>
    </row>
    <row r="75" spans="1:9" x14ac:dyDescent="0.35">
      <c r="A75" s="85">
        <f>ROWS($60:75)-1</f>
        <v>15</v>
      </c>
      <c r="B75" s="101" t="str">
        <f t="shared" ca="1" si="19"/>
        <v/>
      </c>
      <c r="C75" s="113" t="str">
        <f t="shared" si="20"/>
        <v>Consult</v>
      </c>
      <c r="D75" s="122">
        <f t="shared" ca="1" si="21"/>
        <v>0</v>
      </c>
      <c r="E75" s="96"/>
      <c r="F75" s="124">
        <f t="shared" ca="1" si="25"/>
        <v>0</v>
      </c>
      <c r="G75" s="124">
        <f t="shared" ca="1" si="22"/>
        <v>0</v>
      </c>
      <c r="I75" s="8">
        <f t="shared" ca="1" si="23"/>
        <v>0</v>
      </c>
    </row>
    <row r="76" spans="1:9" x14ac:dyDescent="0.35">
      <c r="A76" s="85">
        <f>ROWS($60:76)-1</f>
        <v>16</v>
      </c>
      <c r="B76" s="101" t="str">
        <f t="shared" ca="1" si="19"/>
        <v/>
      </c>
      <c r="C76" s="113" t="str">
        <f t="shared" si="20"/>
        <v>Consult</v>
      </c>
      <c r="D76" s="122">
        <f t="shared" ca="1" si="21"/>
        <v>0</v>
      </c>
      <c r="E76" s="96"/>
      <c r="F76" s="124">
        <f t="shared" ca="1" si="25"/>
        <v>0</v>
      </c>
      <c r="G76" s="124">
        <f t="shared" ca="1" si="22"/>
        <v>0</v>
      </c>
      <c r="I76" s="8">
        <f t="shared" ca="1" si="23"/>
        <v>0</v>
      </c>
    </row>
    <row r="77" spans="1:9" x14ac:dyDescent="0.35">
      <c r="A77" s="85">
        <f>ROWS($60:77)-1</f>
        <v>17</v>
      </c>
      <c r="B77" s="101" t="str">
        <f t="shared" ca="1" si="19"/>
        <v/>
      </c>
      <c r="C77" s="113" t="str">
        <f t="shared" si="20"/>
        <v>Consult</v>
      </c>
      <c r="D77" s="122">
        <f t="shared" ca="1" si="21"/>
        <v>0</v>
      </c>
      <c r="E77" s="96"/>
      <c r="F77" s="124">
        <f t="shared" ca="1" si="25"/>
        <v>0</v>
      </c>
      <c r="G77" s="124">
        <f t="shared" ca="1" si="22"/>
        <v>0</v>
      </c>
      <c r="I77" s="8">
        <f t="shared" ca="1" si="23"/>
        <v>0</v>
      </c>
    </row>
    <row r="78" spans="1:9" x14ac:dyDescent="0.35">
      <c r="A78" s="85">
        <f>ROWS($60:78)-1</f>
        <v>18</v>
      </c>
      <c r="B78" s="101" t="str">
        <f t="shared" ca="1" si="19"/>
        <v/>
      </c>
      <c r="C78" s="113" t="str">
        <f t="shared" si="20"/>
        <v>Consult</v>
      </c>
      <c r="D78" s="122">
        <f t="shared" ca="1" si="21"/>
        <v>0</v>
      </c>
      <c r="E78" s="96"/>
      <c r="F78" s="124">
        <f t="shared" ca="1" si="25"/>
        <v>0</v>
      </c>
      <c r="G78" s="124">
        <f t="shared" ca="1" si="22"/>
        <v>0</v>
      </c>
      <c r="I78" s="8">
        <f t="shared" ca="1" si="23"/>
        <v>0</v>
      </c>
    </row>
    <row r="79" spans="1:9" x14ac:dyDescent="0.35">
      <c r="A79" s="85">
        <f>ROWS($60:79)-1</f>
        <v>19</v>
      </c>
      <c r="B79" s="101" t="str">
        <f t="shared" ca="1" si="19"/>
        <v/>
      </c>
      <c r="C79" s="113" t="str">
        <f t="shared" si="20"/>
        <v>Consult</v>
      </c>
      <c r="D79" s="122">
        <f t="shared" ca="1" si="21"/>
        <v>0</v>
      </c>
      <c r="E79" s="96"/>
      <c r="F79" s="124">
        <f t="shared" ca="1" si="25"/>
        <v>0</v>
      </c>
      <c r="G79" s="124">
        <f t="shared" ca="1" si="22"/>
        <v>0</v>
      </c>
      <c r="I79" s="8">
        <f t="shared" ca="1" si="23"/>
        <v>0</v>
      </c>
    </row>
    <row r="80" spans="1:9" x14ac:dyDescent="0.35">
      <c r="A80" s="85">
        <f>ROWS($60:80)-1</f>
        <v>20</v>
      </c>
      <c r="B80" s="101" t="str">
        <f t="shared" ca="1" si="19"/>
        <v/>
      </c>
      <c r="C80" s="113" t="str">
        <f t="shared" si="20"/>
        <v>Consult</v>
      </c>
      <c r="D80" s="122">
        <f t="shared" ca="1" si="21"/>
        <v>0</v>
      </c>
      <c r="E80" s="96"/>
      <c r="F80" s="124">
        <f t="shared" ca="1" si="25"/>
        <v>0</v>
      </c>
      <c r="G80" s="124">
        <f t="shared" ca="1" si="22"/>
        <v>0</v>
      </c>
      <c r="I80" s="8">
        <f t="shared" ca="1" si="23"/>
        <v>0</v>
      </c>
    </row>
    <row r="81" spans="1:9" x14ac:dyDescent="0.35">
      <c r="A81" s="86"/>
      <c r="B81" s="76"/>
      <c r="C81" s="125"/>
      <c r="D81" s="125"/>
      <c r="E81" s="126"/>
      <c r="F81" s="83"/>
      <c r="G81" s="83"/>
      <c r="I81" s="8">
        <f t="shared" ref="I81:I82" ca="1" si="26">N(G$82&gt;0)</f>
        <v>0</v>
      </c>
    </row>
    <row r="82" spans="1:9" x14ac:dyDescent="0.35">
      <c r="B82" s="2" t="str">
        <f>"Total "&amp;+B59</f>
        <v>Total Health Professionals</v>
      </c>
      <c r="E82" s="127"/>
      <c r="F82" s="42">
        <f ca="1">SUM(F61:F81)</f>
        <v>0</v>
      </c>
      <c r="G82" s="42">
        <f ca="1">SUM(G61:G81)</f>
        <v>0</v>
      </c>
      <c r="I82" s="8">
        <f t="shared" ca="1" si="26"/>
        <v>0</v>
      </c>
    </row>
    <row r="83" spans="1:9" x14ac:dyDescent="0.35">
      <c r="I83" s="8">
        <f>N(G$97&gt;0)</f>
        <v>0</v>
      </c>
    </row>
    <row r="84" spans="1:9" ht="18" x14ac:dyDescent="0.35">
      <c r="A84" s="7" t="s">
        <v>336</v>
      </c>
      <c r="B84" s="7" t="s">
        <v>337</v>
      </c>
      <c r="I84" s="8">
        <f t="shared" ref="I84:I85" si="27">N(G$97&gt;0)</f>
        <v>0</v>
      </c>
    </row>
    <row r="85" spans="1:9" ht="45" x14ac:dyDescent="0.35">
      <c r="A85" s="46" t="str">
        <f>+A$10</f>
        <v>Ref</v>
      </c>
      <c r="B85" s="46" t="s">
        <v>338</v>
      </c>
      <c r="C85" s="46" t="str">
        <f t="shared" ref="C85:G85" si="28">+C$10</f>
        <v>SDU description</v>
      </c>
      <c r="D85" s="46" t="str">
        <f t="shared" si="28"/>
        <v>Price per SDU</v>
      </c>
      <c r="E85" s="46" t="str">
        <f t="shared" si="28"/>
        <v>SDUs per week</v>
      </c>
      <c r="F85" s="46" t="str">
        <f t="shared" si="28"/>
        <v>Price per week
$</v>
      </c>
      <c r="G85" s="46" t="str">
        <f t="shared" si="28"/>
        <v>Price per year
$</v>
      </c>
      <c r="I85" s="8">
        <f t="shared" si="27"/>
        <v>0</v>
      </c>
    </row>
    <row r="86" spans="1:9" x14ac:dyDescent="0.35">
      <c r="A86" s="48">
        <f>ROWS($85:86)-1</f>
        <v>1</v>
      </c>
      <c r="B86" s="90"/>
      <c r="C86" s="91"/>
      <c r="D86" s="52"/>
      <c r="E86" s="91"/>
      <c r="F86" s="123">
        <f>ROUND(+D86*E86,2)</f>
        <v>0</v>
      </c>
      <c r="G86" s="123">
        <f t="shared" ref="G86:G95" si="29">+F86*wpa</f>
        <v>0</v>
      </c>
      <c r="I86" s="8">
        <f t="shared" ref="I86:I95" si="30">N(G86&gt;0)</f>
        <v>0</v>
      </c>
    </row>
    <row r="87" spans="1:9" x14ac:dyDescent="0.35">
      <c r="A87" s="48">
        <f>ROWS($85:87)-1</f>
        <v>2</v>
      </c>
      <c r="B87" s="95"/>
      <c r="C87" s="96"/>
      <c r="D87" s="66"/>
      <c r="E87" s="96"/>
      <c r="F87" s="124">
        <f t="shared" ref="F87:F95" si="31">ROUND(+D87*E87,2)</f>
        <v>0</v>
      </c>
      <c r="G87" s="124">
        <f t="shared" si="29"/>
        <v>0</v>
      </c>
      <c r="I87" s="8">
        <f t="shared" si="30"/>
        <v>0</v>
      </c>
    </row>
    <row r="88" spans="1:9" x14ac:dyDescent="0.35">
      <c r="A88" s="48">
        <f>ROWS($85:88)-1</f>
        <v>3</v>
      </c>
      <c r="B88" s="95"/>
      <c r="C88" s="96"/>
      <c r="D88" s="66"/>
      <c r="E88" s="96"/>
      <c r="F88" s="124">
        <f t="shared" si="31"/>
        <v>0</v>
      </c>
      <c r="G88" s="124">
        <f t="shared" si="29"/>
        <v>0</v>
      </c>
      <c r="I88" s="8">
        <f t="shared" si="30"/>
        <v>0</v>
      </c>
    </row>
    <row r="89" spans="1:9" x14ac:dyDescent="0.35">
      <c r="A89" s="48">
        <f>ROWS($85:89)-1</f>
        <v>4</v>
      </c>
      <c r="B89" s="95"/>
      <c r="C89" s="96"/>
      <c r="D89" s="66"/>
      <c r="E89" s="96"/>
      <c r="F89" s="124">
        <f t="shared" si="31"/>
        <v>0</v>
      </c>
      <c r="G89" s="124">
        <f t="shared" si="29"/>
        <v>0</v>
      </c>
      <c r="I89" s="8">
        <f t="shared" si="30"/>
        <v>0</v>
      </c>
    </row>
    <row r="90" spans="1:9" x14ac:dyDescent="0.35">
      <c r="A90" s="48">
        <f>ROWS($85:90)-1</f>
        <v>5</v>
      </c>
      <c r="B90" s="95"/>
      <c r="C90" s="96"/>
      <c r="D90" s="66"/>
      <c r="E90" s="96"/>
      <c r="F90" s="124">
        <f t="shared" si="31"/>
        <v>0</v>
      </c>
      <c r="G90" s="124">
        <f t="shared" si="29"/>
        <v>0</v>
      </c>
      <c r="I90" s="8">
        <f t="shared" si="30"/>
        <v>0</v>
      </c>
    </row>
    <row r="91" spans="1:9" x14ac:dyDescent="0.35">
      <c r="A91" s="48">
        <f>ROWS($85:91)-1</f>
        <v>6</v>
      </c>
      <c r="B91" s="95"/>
      <c r="C91" s="96"/>
      <c r="D91" s="66"/>
      <c r="E91" s="96"/>
      <c r="F91" s="124">
        <f t="shared" si="31"/>
        <v>0</v>
      </c>
      <c r="G91" s="124">
        <f t="shared" si="29"/>
        <v>0</v>
      </c>
      <c r="I91" s="8">
        <f t="shared" si="30"/>
        <v>0</v>
      </c>
    </row>
    <row r="92" spans="1:9" x14ac:dyDescent="0.35">
      <c r="A92" s="48">
        <f>ROWS($85:92)-1</f>
        <v>7</v>
      </c>
      <c r="B92" s="95"/>
      <c r="C92" s="96"/>
      <c r="D92" s="66"/>
      <c r="E92" s="96"/>
      <c r="F92" s="124">
        <f t="shared" si="31"/>
        <v>0</v>
      </c>
      <c r="G92" s="124">
        <f t="shared" si="29"/>
        <v>0</v>
      </c>
      <c r="I92" s="8">
        <f t="shared" si="30"/>
        <v>0</v>
      </c>
    </row>
    <row r="93" spans="1:9" x14ac:dyDescent="0.35">
      <c r="A93" s="48">
        <f>ROWS($85:93)-1</f>
        <v>8</v>
      </c>
      <c r="B93" s="95"/>
      <c r="C93" s="96"/>
      <c r="D93" s="66"/>
      <c r="E93" s="96"/>
      <c r="F93" s="124">
        <f t="shared" si="31"/>
        <v>0</v>
      </c>
      <c r="G93" s="124">
        <f t="shared" si="29"/>
        <v>0</v>
      </c>
      <c r="I93" s="8">
        <f t="shared" si="30"/>
        <v>0</v>
      </c>
    </row>
    <row r="94" spans="1:9" x14ac:dyDescent="0.35">
      <c r="A94" s="48">
        <f>ROWS($85:94)-1</f>
        <v>9</v>
      </c>
      <c r="B94" s="95"/>
      <c r="C94" s="96"/>
      <c r="D94" s="66"/>
      <c r="E94" s="96"/>
      <c r="F94" s="124">
        <f t="shared" si="31"/>
        <v>0</v>
      </c>
      <c r="G94" s="124">
        <f t="shared" si="29"/>
        <v>0</v>
      </c>
      <c r="I94" s="8">
        <f t="shared" si="30"/>
        <v>0</v>
      </c>
    </row>
    <row r="95" spans="1:9" x14ac:dyDescent="0.35">
      <c r="A95" s="48">
        <f>ROWS($85:95)-1</f>
        <v>10</v>
      </c>
      <c r="B95" s="95"/>
      <c r="C95" s="96"/>
      <c r="D95" s="66"/>
      <c r="E95" s="96"/>
      <c r="F95" s="124">
        <f t="shared" si="31"/>
        <v>0</v>
      </c>
      <c r="G95" s="124">
        <f t="shared" si="29"/>
        <v>0</v>
      </c>
      <c r="I95" s="8">
        <f t="shared" si="30"/>
        <v>0</v>
      </c>
    </row>
    <row r="96" spans="1:9" x14ac:dyDescent="0.35">
      <c r="A96" s="86"/>
      <c r="B96" s="76"/>
      <c r="C96" s="79"/>
      <c r="D96" s="79"/>
      <c r="E96" s="126"/>
      <c r="F96" s="83"/>
      <c r="G96" s="83"/>
      <c r="I96" s="8">
        <f t="shared" ref="I96:I97" si="32">N(G$97&gt;0)</f>
        <v>0</v>
      </c>
    </row>
    <row r="97" spans="2:9" x14ac:dyDescent="0.35">
      <c r="B97" s="2" t="str">
        <f>"Total "&amp;+B84</f>
        <v>Total Other costs (manual)</v>
      </c>
      <c r="E97" s="127"/>
      <c r="F97" s="42">
        <f>SUM(F86:F96)</f>
        <v>0</v>
      </c>
      <c r="G97" s="42">
        <f>SUM(G86:G96)</f>
        <v>0</v>
      </c>
      <c r="I97" s="8">
        <f t="shared" si="32"/>
        <v>0</v>
      </c>
    </row>
    <row r="98" spans="2:9" x14ac:dyDescent="0.35">
      <c r="I98" s="121">
        <v>1</v>
      </c>
    </row>
    <row r="99" spans="2:9" ht="18" x14ac:dyDescent="0.35">
      <c r="B99" s="7" t="s">
        <v>339</v>
      </c>
      <c r="E99" s="127"/>
      <c r="F99" s="128">
        <f ca="1">F32+F57+F82+F97</f>
        <v>0</v>
      </c>
      <c r="G99" s="128">
        <f ca="1">G32+G57+G82+G97</f>
        <v>0</v>
      </c>
      <c r="I99" s="121">
        <v>1</v>
      </c>
    </row>
  </sheetData>
  <sheetProtection sheet="1" objects="1" scenarios="1" autoFilter="0"/>
  <autoFilter ref="I5:I99" xr:uid="{00000000-0009-0000-0000-00000E000000}"/>
  <pageMargins left="0.59055118110236227" right="0.39370078740157483" top="0.39370078740157483" bottom="0.59055118110236227" header="0.19685039370078741" footer="0.19685039370078741"/>
  <pageSetup paperSize="9" scale="46"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M28"/>
  <sheetViews>
    <sheetView showGridLines="0" zoomScale="85" zoomScaleNormal="85" workbookViewId="0">
      <pane ySplit="6" topLeftCell="A7" activePane="bottomLeft" state="frozen"/>
      <selection pane="bottomLeft" activeCell="L32" sqref="L32"/>
    </sheetView>
  </sheetViews>
  <sheetFormatPr defaultColWidth="8.88671875" defaultRowHeight="15" x14ac:dyDescent="0.35"/>
  <cols>
    <col min="1" max="1" width="5.44140625" style="2" customWidth="1"/>
    <col min="2" max="2" width="35.44140625" style="2" customWidth="1"/>
    <col min="3" max="3" width="13.44140625" style="2" customWidth="1"/>
    <col min="4" max="4" width="5.44140625" style="2" customWidth="1"/>
    <col min="5" max="14" width="13.44140625" style="2" customWidth="1"/>
    <col min="15" max="16384" width="8.88671875" style="2"/>
  </cols>
  <sheetData>
    <row r="1" spans="1:13" x14ac:dyDescent="0.35">
      <c r="A1" s="2" t="str">
        <f>+DSO</f>
        <v>Your Organisation</v>
      </c>
    </row>
    <row r="2" spans="1:13" x14ac:dyDescent="0.35">
      <c r="A2" s="1" t="str">
        <f>+title</f>
        <v xml:space="preserve">Service Provider Costing &amp; Pricing Model </v>
      </c>
    </row>
    <row r="3" spans="1:13" x14ac:dyDescent="0.35">
      <c r="A3" s="9" t="str">
        <f ca="1">year&amp;+" Rev"&amp;+current_rev</f>
        <v xml:space="preserve"> RevA</v>
      </c>
    </row>
    <row r="5" spans="1:13" ht="29.4" x14ac:dyDescent="0.45">
      <c r="A5" s="6" t="str">
        <f ca="1">RIGHT(CELL("filename",A5),LEN(CELL("filename",A5))-FIND("]",CELL("filename",A5)))</f>
        <v>Cost_Summary</v>
      </c>
    </row>
    <row r="6" spans="1:13" x14ac:dyDescent="0.35">
      <c r="A6" s="11" t="s">
        <v>340</v>
      </c>
    </row>
    <row r="9" spans="1:13" x14ac:dyDescent="0.35">
      <c r="B9" s="2" t="s">
        <v>341</v>
      </c>
      <c r="C9" s="129" t="s">
        <v>67</v>
      </c>
      <c r="D9" s="129" t="s">
        <v>342</v>
      </c>
      <c r="E9" s="129" t="s">
        <v>330</v>
      </c>
      <c r="F9" s="129" t="str">
        <f>+corp_short_title</f>
        <v>Corporate</v>
      </c>
      <c r="G9" s="129" t="str">
        <f>+comm_short_title</f>
        <v>Commercial</v>
      </c>
      <c r="H9" s="129" t="str">
        <f>+fundraising_short_title</f>
        <v>Fundraising</v>
      </c>
      <c r="I9" s="129" t="str">
        <f>+accom_short_title</f>
        <v>Accom</v>
      </c>
      <c r="J9" s="129" t="str">
        <f>+hp_short_title</f>
        <v>Health</v>
      </c>
      <c r="K9" s="129" t="str">
        <f>+admin_short_title</f>
        <v>Indirect OH</v>
      </c>
      <c r="L9" s="129" t="s">
        <v>67</v>
      </c>
      <c r="M9" s="129" t="s">
        <v>223</v>
      </c>
    </row>
    <row r="10" spans="1:13" x14ac:dyDescent="0.35">
      <c r="C10" s="8" t="s">
        <v>79</v>
      </c>
      <c r="E10" s="8" t="s">
        <v>79</v>
      </c>
      <c r="F10" s="8" t="s">
        <v>79</v>
      </c>
      <c r="G10" s="8" t="s">
        <v>79</v>
      </c>
      <c r="H10" s="8" t="s">
        <v>79</v>
      </c>
      <c r="I10" s="8" t="s">
        <v>79</v>
      </c>
      <c r="J10" s="8" t="s">
        <v>79</v>
      </c>
      <c r="K10" s="8" t="s">
        <v>79</v>
      </c>
      <c r="L10" s="8" t="s">
        <v>79</v>
      </c>
      <c r="M10" s="8" t="s">
        <v>79</v>
      </c>
    </row>
    <row r="11" spans="1:13" x14ac:dyDescent="0.35">
      <c r="B11" s="2" t="s">
        <v>278</v>
      </c>
      <c r="C11" s="27">
        <f>+People!$CK$124</f>
        <v>0</v>
      </c>
      <c r="D11" s="8"/>
      <c r="E11" s="27">
        <f>SUM(People!$BK$124:$CD$124)</f>
        <v>0</v>
      </c>
      <c r="F11" s="27">
        <f t="shared" ref="F11:K11" ca="1" si="0">HLOOKUP(F$9,direct_people_summary_table,2,FALSE)</f>
        <v>0</v>
      </c>
      <c r="G11" s="27">
        <f t="shared" ca="1" si="0"/>
        <v>0</v>
      </c>
      <c r="H11" s="27">
        <f t="shared" ca="1" si="0"/>
        <v>0</v>
      </c>
      <c r="I11" s="27">
        <f t="shared" ca="1" si="0"/>
        <v>0</v>
      </c>
      <c r="J11" s="27">
        <f t="shared" ca="1" si="0"/>
        <v>0</v>
      </c>
      <c r="K11" s="27">
        <f t="shared" ca="1" si="0"/>
        <v>0</v>
      </c>
      <c r="L11" s="36">
        <f ca="1">SUM(E11:K11)</f>
        <v>0</v>
      </c>
      <c r="M11" s="99">
        <f ca="1">+L11-C11</f>
        <v>0</v>
      </c>
    </row>
    <row r="12" spans="1:13" x14ac:dyDescent="0.35">
      <c r="B12" s="2" t="s">
        <v>279</v>
      </c>
      <c r="C12" s="27">
        <f>+People!$CK$129</f>
        <v>0</v>
      </c>
      <c r="D12" s="8">
        <v>1</v>
      </c>
      <c r="E12" s="130"/>
      <c r="F12" s="27">
        <f ca="1">HLOOKUP(F$9,indirect_people_summary_table,2,FALSE)</f>
        <v>0</v>
      </c>
      <c r="G12" s="27">
        <f ca="1">HLOOKUP(G$9,indirect_people_summary_table,2,FALSE)</f>
        <v>0</v>
      </c>
      <c r="H12" s="27">
        <f ca="1">HLOOKUP(H$9,indirect_people_summary_table,2,FALSE)</f>
        <v>0</v>
      </c>
      <c r="I12" s="27">
        <f ca="1">HLOOKUP(I$9,indirect_people_summary_table,2,FALSE)</f>
        <v>0</v>
      </c>
      <c r="J12" s="27">
        <f ca="1">HLOOKUP(J$9,indirect_people_summary_table,2,FALSE)</f>
        <v>0</v>
      </c>
      <c r="K12" s="109">
        <f ca="1">+total_indirect_people_costs_for_Admin_OH</f>
        <v>0</v>
      </c>
      <c r="L12" s="36">
        <f t="shared" ref="L12:L15" ca="1" si="1">SUM(E12:K12)</f>
        <v>0</v>
      </c>
      <c r="M12" s="99">
        <f t="shared" ref="M12:M15" ca="1" si="2">+L12-C12</f>
        <v>0</v>
      </c>
    </row>
    <row r="13" spans="1:13" x14ac:dyDescent="0.35">
      <c r="B13" s="2" t="s">
        <v>280</v>
      </c>
      <c r="C13" s="27">
        <f>+Property!$R$39</f>
        <v>0</v>
      </c>
      <c r="D13" s="8"/>
      <c r="E13" s="27">
        <f>SUM(Property!$AU$44:$BN$44)</f>
        <v>0</v>
      </c>
      <c r="F13" s="27">
        <f t="shared" ref="F13:K13" ca="1" si="3">HLOOKUP(F$9,property_summary_table,2,FALSE)</f>
        <v>0</v>
      </c>
      <c r="G13" s="27">
        <f t="shared" ca="1" si="3"/>
        <v>0</v>
      </c>
      <c r="H13" s="27">
        <f t="shared" ca="1" si="3"/>
        <v>0</v>
      </c>
      <c r="I13" s="27">
        <f t="shared" ca="1" si="3"/>
        <v>0</v>
      </c>
      <c r="J13" s="27">
        <f t="shared" ca="1" si="3"/>
        <v>0</v>
      </c>
      <c r="K13" s="109">
        <f t="shared" ca="1" si="3"/>
        <v>0</v>
      </c>
      <c r="L13" s="36">
        <f t="shared" ca="1" si="1"/>
        <v>0</v>
      </c>
      <c r="M13" s="99">
        <f t="shared" ca="1" si="2"/>
        <v>0</v>
      </c>
    </row>
    <row r="14" spans="1:13" x14ac:dyDescent="0.35">
      <c r="B14" s="2" t="s">
        <v>281</v>
      </c>
      <c r="C14" s="27">
        <f>+Vehicles!$O$64</f>
        <v>0</v>
      </c>
      <c r="D14" s="8"/>
      <c r="E14" s="27">
        <f>SUM(Vehicles!$AP$69:$BI$69)</f>
        <v>0</v>
      </c>
      <c r="F14" s="27">
        <f t="shared" ref="F14:K14" ca="1" si="4">HLOOKUP(F$9,vehicles_summary_table,2,FALSE)</f>
        <v>0</v>
      </c>
      <c r="G14" s="27">
        <f t="shared" ca="1" si="4"/>
        <v>0</v>
      </c>
      <c r="H14" s="27">
        <f t="shared" ca="1" si="4"/>
        <v>0</v>
      </c>
      <c r="I14" s="27">
        <f t="shared" ca="1" si="4"/>
        <v>0</v>
      </c>
      <c r="J14" s="27">
        <f t="shared" ca="1" si="4"/>
        <v>0</v>
      </c>
      <c r="K14" s="109">
        <f t="shared" ca="1" si="4"/>
        <v>0</v>
      </c>
      <c r="L14" s="36">
        <f t="shared" ca="1" si="1"/>
        <v>0</v>
      </c>
      <c r="M14" s="99">
        <f t="shared" ca="1" si="2"/>
        <v>0</v>
      </c>
    </row>
    <row r="15" spans="1:13" x14ac:dyDescent="0.35">
      <c r="B15" s="2" t="s">
        <v>282</v>
      </c>
      <c r="C15" s="117">
        <f>+Direct_OH!$AD$64</f>
        <v>0</v>
      </c>
      <c r="D15" s="8"/>
      <c r="E15" s="117">
        <f>SUM(Direct_OH!$D$69:$W$69)</f>
        <v>0</v>
      </c>
      <c r="F15" s="117">
        <f t="shared" ref="F15:K15" ca="1" si="5">HLOOKUP(F$9,direct_oh_summary_table,2,FALSE)</f>
        <v>0</v>
      </c>
      <c r="G15" s="117">
        <f t="shared" ca="1" si="5"/>
        <v>0</v>
      </c>
      <c r="H15" s="117">
        <f t="shared" ca="1" si="5"/>
        <v>0</v>
      </c>
      <c r="I15" s="117">
        <f t="shared" ca="1" si="5"/>
        <v>0</v>
      </c>
      <c r="J15" s="117">
        <f t="shared" ca="1" si="5"/>
        <v>0</v>
      </c>
      <c r="K15" s="118">
        <f t="shared" ca="1" si="5"/>
        <v>0</v>
      </c>
      <c r="L15" s="119">
        <f t="shared" ca="1" si="1"/>
        <v>0</v>
      </c>
      <c r="M15" s="131">
        <f t="shared" ca="1" si="2"/>
        <v>0</v>
      </c>
    </row>
    <row r="16" spans="1:13" x14ac:dyDescent="0.35">
      <c r="B16" s="2" t="s">
        <v>343</v>
      </c>
      <c r="C16" s="36">
        <f>SUM(C11:C15)</f>
        <v>0</v>
      </c>
      <c r="D16" s="8"/>
      <c r="E16" s="36">
        <f>SUM(E11:E15)</f>
        <v>0</v>
      </c>
      <c r="F16" s="36">
        <f t="shared" ref="F16" ca="1" si="6">SUM(F11:F15)</f>
        <v>0</v>
      </c>
      <c r="G16" s="36">
        <f t="shared" ref="G16:K16" ca="1" si="7">SUM(G11:G15)</f>
        <v>0</v>
      </c>
      <c r="H16" s="36">
        <f t="shared" ref="H16" ca="1" si="8">SUM(H11:H15)</f>
        <v>0</v>
      </c>
      <c r="I16" s="36">
        <f t="shared" ca="1" si="7"/>
        <v>0</v>
      </c>
      <c r="J16" s="36">
        <f t="shared" ca="1" si="7"/>
        <v>0</v>
      </c>
      <c r="K16" s="36">
        <f t="shared" ca="1" si="7"/>
        <v>0</v>
      </c>
      <c r="L16" s="36">
        <f ca="1">SUM(L11:L15)</f>
        <v>0</v>
      </c>
      <c r="M16" s="36">
        <f ca="1">SUM(M11:M15)</f>
        <v>0</v>
      </c>
    </row>
    <row r="17" spans="2:12" x14ac:dyDescent="0.35">
      <c r="D17" s="8"/>
    </row>
    <row r="18" spans="2:12" x14ac:dyDescent="0.35">
      <c r="B18" s="2" t="s">
        <v>344</v>
      </c>
      <c r="D18" s="8"/>
      <c r="E18" s="117">
        <f>SUM(Indirect_OH!$G$22:$Z$22)</f>
        <v>0</v>
      </c>
      <c r="F18" s="117">
        <f ca="1">HLOOKUP(F9,admin_oh_summary_table,2,FALSE)</f>
        <v>0</v>
      </c>
      <c r="G18" s="117">
        <f ca="1">HLOOKUP(G9,admin_oh_summary_table,2,FALSE)</f>
        <v>0</v>
      </c>
      <c r="H18" s="117">
        <f ca="1">HLOOKUP(H9,admin_oh_summary_table,2,FALSE)</f>
        <v>0</v>
      </c>
      <c r="I18" s="117">
        <f ca="1">HLOOKUP(I9,admin_oh_summary_table,2,FALSE)</f>
        <v>0</v>
      </c>
      <c r="J18" s="117">
        <f ca="1">HLOOKUP(J9,admin_oh_summary_table,2,FALSE)</f>
        <v>0</v>
      </c>
      <c r="K18" s="118">
        <f>-Indirect_OH!$AF$22</f>
        <v>0</v>
      </c>
      <c r="L18" s="36">
        <f t="shared" ref="L18" ca="1" si="9">SUM(E18:K18)</f>
        <v>0</v>
      </c>
    </row>
    <row r="19" spans="2:12" x14ac:dyDescent="0.35">
      <c r="B19" s="2" t="s">
        <v>345</v>
      </c>
      <c r="C19" s="36">
        <f>SUM(C14:C18)</f>
        <v>0</v>
      </c>
      <c r="D19" s="8"/>
      <c r="E19" s="36">
        <f>+E16+E18</f>
        <v>0</v>
      </c>
      <c r="F19" s="36">
        <f t="shared" ref="F19" ca="1" si="10">+F16+F18</f>
        <v>0</v>
      </c>
      <c r="G19" s="36">
        <f t="shared" ref="G19:K19" ca="1" si="11">+G16+G18</f>
        <v>0</v>
      </c>
      <c r="H19" s="36">
        <f t="shared" ref="H19" ca="1" si="12">+H16+H18</f>
        <v>0</v>
      </c>
      <c r="I19" s="36">
        <f t="shared" ca="1" si="11"/>
        <v>0</v>
      </c>
      <c r="J19" s="36">
        <f t="shared" ca="1" si="11"/>
        <v>0</v>
      </c>
      <c r="K19" s="36">
        <f t="shared" ca="1" si="11"/>
        <v>0</v>
      </c>
      <c r="L19" s="36">
        <f ca="1">+L16+L18</f>
        <v>0</v>
      </c>
    </row>
    <row r="20" spans="2:12" x14ac:dyDescent="0.35">
      <c r="D20" s="8"/>
    </row>
    <row r="21" spans="2:12" x14ac:dyDescent="0.35">
      <c r="B21" s="2" t="s">
        <v>346</v>
      </c>
      <c r="D21" s="8"/>
      <c r="E21" s="27">
        <f ca="1">SUM(Program_Pricing!$F$28:$Y$28)</f>
        <v>0</v>
      </c>
      <c r="F21" s="27">
        <f>+Program_Pricing!Z$28</f>
        <v>0</v>
      </c>
      <c r="G21" s="27">
        <f>+Program_Pricing!AA$28</f>
        <v>0</v>
      </c>
      <c r="H21" s="27">
        <f ca="1">+Program_Pricing!AB$28</f>
        <v>0</v>
      </c>
      <c r="I21" s="27">
        <f ca="1">+Accommodation_Pricing!$Z$28</f>
        <v>0</v>
      </c>
      <c r="J21" s="27">
        <f ca="1">+Health_Professionals_Pricing!$Z$28</f>
        <v>0</v>
      </c>
      <c r="K21" s="27">
        <f ca="1">+total_admin_oh-Indirect_OH!$C$22</f>
        <v>0</v>
      </c>
    </row>
    <row r="22" spans="2:12" x14ac:dyDescent="0.35">
      <c r="B22" s="2" t="s">
        <v>223</v>
      </c>
      <c r="D22" s="8">
        <v>2</v>
      </c>
      <c r="E22" s="27">
        <f ca="1">+E21-E19</f>
        <v>0</v>
      </c>
      <c r="F22" s="27">
        <f t="shared" ref="F22" ca="1" si="13">+F21-F19</f>
        <v>0</v>
      </c>
      <c r="G22" s="27">
        <f t="shared" ref="G22:K22" ca="1" si="14">+G21-G19</f>
        <v>0</v>
      </c>
      <c r="H22" s="27">
        <f t="shared" ref="H22" ca="1" si="15">+H21-H19</f>
        <v>0</v>
      </c>
      <c r="I22" s="27">
        <f t="shared" ca="1" si="14"/>
        <v>0</v>
      </c>
      <c r="J22" s="27">
        <f t="shared" ca="1" si="14"/>
        <v>0</v>
      </c>
      <c r="K22" s="27">
        <f t="shared" ca="1" si="14"/>
        <v>0</v>
      </c>
    </row>
    <row r="26" spans="2:12" x14ac:dyDescent="0.35">
      <c r="B26" s="2" t="s">
        <v>347</v>
      </c>
    </row>
    <row r="27" spans="2:12" x14ac:dyDescent="0.35">
      <c r="B27" s="2" t="s">
        <v>348</v>
      </c>
    </row>
    <row r="28" spans="2:12" x14ac:dyDescent="0.35">
      <c r="B28" s="2" t="s">
        <v>349</v>
      </c>
    </row>
  </sheetData>
  <sheetProtection sheet="1" objects="1" scenarios="1"/>
  <conditionalFormatting sqref="M11:M16 E22:K22">
    <cfRule type="expression" dxfId="7" priority="4">
      <formula>E11&lt;&gt;0</formula>
    </cfRule>
  </conditionalFormatting>
  <pageMargins left="0.59055118110236227" right="0.39370078740157483" top="0.39370078740157483" bottom="0.59055118110236227" header="0.19685039370078741" footer="0.19685039370078741"/>
  <pageSetup paperSize="8" orientation="landscape" horizontalDpi="300" verticalDpi="300"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A97D5-8482-4875-A7DB-6082202EE642}">
  <dimension ref="A1:ER86"/>
  <sheetViews>
    <sheetView showGridLines="0" tabSelected="1" zoomScaleNormal="85" workbookViewId="0">
      <pane xSplit="4" ySplit="12" topLeftCell="E13" activePane="bottomRight" state="frozen"/>
      <selection pane="topRight" activeCell="B3" sqref="B3"/>
      <selection pane="bottomLeft" activeCell="B3" sqref="B3"/>
      <selection pane="bottomRight" activeCell="D16" sqref="D16"/>
    </sheetView>
  </sheetViews>
  <sheetFormatPr defaultColWidth="8.88671875" defaultRowHeight="15" x14ac:dyDescent="0.35"/>
  <cols>
    <col min="1" max="1" width="5.44140625" style="2" customWidth="1"/>
    <col min="2" max="2" width="35.44140625" style="2" customWidth="1"/>
    <col min="3" max="3" width="26.88671875" style="2" customWidth="1"/>
    <col min="4" max="4" width="28" style="2" customWidth="1"/>
    <col min="5" max="9" width="13.44140625" style="2" customWidth="1"/>
    <col min="10" max="30" width="11.44140625" style="2" customWidth="1"/>
    <col min="31" max="32" width="13.44140625" style="2" customWidth="1"/>
    <col min="33" max="34" width="11.44140625" style="2" customWidth="1"/>
    <col min="35" max="63" width="13.44140625" style="2" customWidth="1"/>
    <col min="64" max="83" width="11.44140625" style="2" customWidth="1"/>
    <col min="84" max="105" width="13.44140625" style="2" customWidth="1"/>
    <col min="106" max="106" width="17.44140625" style="2" customWidth="1"/>
    <col min="107" max="126" width="11.44140625" style="2" customWidth="1"/>
    <col min="127" max="148" width="13.44140625" style="2" customWidth="1"/>
    <col min="149" max="16384" width="8.88671875" style="2"/>
  </cols>
  <sheetData>
    <row r="1" spans="1:148" x14ac:dyDescent="0.35">
      <c r="A1" s="2" t="str">
        <f>+DSO</f>
        <v>Your Organisation</v>
      </c>
      <c r="I1" s="40" t="s">
        <v>118</v>
      </c>
      <c r="J1" s="87" t="str">
        <f t="shared" ref="J1:AC1" ca="1" si="0">IF(AND(SUM(J13:J63)&gt;0,J12=inactive),"ERROR","")</f>
        <v/>
      </c>
      <c r="K1" s="87" t="str">
        <f ca="1">IF(AND(SUM(K13:K63)&gt;0,K12=inactive),"ERROR","")</f>
        <v/>
      </c>
      <c r="L1" s="87" t="str">
        <f t="shared" ca="1" si="0"/>
        <v/>
      </c>
      <c r="M1" s="87" t="str">
        <f t="shared" ca="1" si="0"/>
        <v/>
      </c>
      <c r="N1" s="87" t="str">
        <f t="shared" ca="1" si="0"/>
        <v/>
      </c>
      <c r="O1" s="87" t="str">
        <f t="shared" ca="1" si="0"/>
        <v/>
      </c>
      <c r="P1" s="87" t="str">
        <f t="shared" ca="1" si="0"/>
        <v/>
      </c>
      <c r="Q1" s="87" t="str">
        <f t="shared" ca="1" si="0"/>
        <v/>
      </c>
      <c r="R1" s="87" t="str">
        <f t="shared" ca="1" si="0"/>
        <v/>
      </c>
      <c r="S1" s="87" t="str">
        <f t="shared" ca="1" si="0"/>
        <v/>
      </c>
      <c r="T1" s="87" t="str">
        <f t="shared" ca="1" si="0"/>
        <v/>
      </c>
      <c r="U1" s="87" t="str">
        <f t="shared" ca="1" si="0"/>
        <v/>
      </c>
      <c r="V1" s="87" t="str">
        <f t="shared" ca="1" si="0"/>
        <v/>
      </c>
      <c r="W1" s="87" t="str">
        <f t="shared" ca="1" si="0"/>
        <v/>
      </c>
      <c r="X1" s="87" t="str">
        <f t="shared" ca="1" si="0"/>
        <v/>
      </c>
      <c r="Y1" s="87" t="str">
        <f t="shared" ca="1" si="0"/>
        <v/>
      </c>
      <c r="Z1" s="87" t="str">
        <f t="shared" ca="1" si="0"/>
        <v/>
      </c>
      <c r="AA1" s="87" t="str">
        <f t="shared" ca="1" si="0"/>
        <v/>
      </c>
      <c r="AB1" s="87" t="str">
        <f t="shared" ca="1" si="0"/>
        <v/>
      </c>
      <c r="AC1" s="87" t="str">
        <f t="shared" ca="1" si="0"/>
        <v/>
      </c>
      <c r="AD1" s="139"/>
      <c r="AE1" s="139"/>
      <c r="BJ1" s="40" t="s">
        <v>119</v>
      </c>
      <c r="BK1" s="40" t="s">
        <v>119</v>
      </c>
      <c r="BL1" s="164" t="str">
        <f t="shared" ref="BL1:CE1" ca="1" si="1">IF(AND(SUM(BL13:BL63)&gt;0,BL12=inactive),"ERROR","")</f>
        <v/>
      </c>
      <c r="BM1" s="164" t="str">
        <f t="shared" ca="1" si="1"/>
        <v/>
      </c>
      <c r="BN1" s="164" t="str">
        <f t="shared" ca="1" si="1"/>
        <v/>
      </c>
      <c r="BO1" s="164" t="str">
        <f t="shared" ca="1" si="1"/>
        <v/>
      </c>
      <c r="BP1" s="164" t="str">
        <f t="shared" ca="1" si="1"/>
        <v/>
      </c>
      <c r="BQ1" s="164" t="str">
        <f t="shared" ca="1" si="1"/>
        <v/>
      </c>
      <c r="BR1" s="164" t="str">
        <f t="shared" ca="1" si="1"/>
        <v/>
      </c>
      <c r="BS1" s="164" t="str">
        <f t="shared" ca="1" si="1"/>
        <v/>
      </c>
      <c r="BT1" s="164" t="str">
        <f t="shared" ca="1" si="1"/>
        <v/>
      </c>
      <c r="BU1" s="164" t="str">
        <f t="shared" ca="1" si="1"/>
        <v/>
      </c>
      <c r="BV1" s="164" t="str">
        <f t="shared" ca="1" si="1"/>
        <v/>
      </c>
      <c r="BW1" s="164" t="str">
        <f t="shared" ca="1" si="1"/>
        <v/>
      </c>
      <c r="BX1" s="164" t="str">
        <f t="shared" ca="1" si="1"/>
        <v/>
      </c>
      <c r="BY1" s="164" t="str">
        <f t="shared" ca="1" si="1"/>
        <v/>
      </c>
      <c r="BZ1" s="164" t="str">
        <f t="shared" ca="1" si="1"/>
        <v/>
      </c>
      <c r="CA1" s="164" t="str">
        <f t="shared" ca="1" si="1"/>
        <v/>
      </c>
      <c r="CB1" s="164" t="str">
        <f t="shared" ca="1" si="1"/>
        <v/>
      </c>
      <c r="CC1" s="164" t="str">
        <f t="shared" ca="1" si="1"/>
        <v/>
      </c>
      <c r="CD1" s="164" t="str">
        <f t="shared" ca="1" si="1"/>
        <v/>
      </c>
      <c r="CE1" s="164" t="str">
        <f t="shared" ca="1" si="1"/>
        <v/>
      </c>
      <c r="DB1" s="40" t="s">
        <v>119</v>
      </c>
      <c r="DC1" s="164" t="str">
        <f t="shared" ref="DC1:DV1" ca="1" si="2">IF(AND(SUM(DC13:DC63)&gt;0,DC12=inactive),"ERROR","")</f>
        <v/>
      </c>
      <c r="DD1" s="164" t="str">
        <f t="shared" ca="1" si="2"/>
        <v/>
      </c>
      <c r="DE1" s="164" t="str">
        <f t="shared" ca="1" si="2"/>
        <v/>
      </c>
      <c r="DF1" s="164" t="str">
        <f t="shared" ca="1" si="2"/>
        <v/>
      </c>
      <c r="DG1" s="164" t="str">
        <f t="shared" ca="1" si="2"/>
        <v/>
      </c>
      <c r="DH1" s="164" t="str">
        <f t="shared" ca="1" si="2"/>
        <v/>
      </c>
      <c r="DI1" s="164" t="str">
        <f t="shared" ca="1" si="2"/>
        <v/>
      </c>
      <c r="DJ1" s="164" t="str">
        <f t="shared" ca="1" si="2"/>
        <v/>
      </c>
      <c r="DK1" s="164" t="str">
        <f t="shared" ca="1" si="2"/>
        <v/>
      </c>
      <c r="DL1" s="164" t="str">
        <f t="shared" ca="1" si="2"/>
        <v/>
      </c>
      <c r="DM1" s="164" t="str">
        <f t="shared" ca="1" si="2"/>
        <v/>
      </c>
      <c r="DN1" s="164" t="str">
        <f t="shared" ca="1" si="2"/>
        <v/>
      </c>
      <c r="DO1" s="164" t="str">
        <f t="shared" ca="1" si="2"/>
        <v/>
      </c>
      <c r="DP1" s="164" t="str">
        <f t="shared" ca="1" si="2"/>
        <v/>
      </c>
      <c r="DQ1" s="164" t="str">
        <f t="shared" ca="1" si="2"/>
        <v/>
      </c>
      <c r="DR1" s="164" t="str">
        <f t="shared" ca="1" si="2"/>
        <v/>
      </c>
      <c r="DS1" s="164" t="str">
        <f t="shared" ca="1" si="2"/>
        <v/>
      </c>
      <c r="DT1" s="164" t="str">
        <f t="shared" ca="1" si="2"/>
        <v/>
      </c>
      <c r="DU1" s="164" t="str">
        <f t="shared" ca="1" si="2"/>
        <v/>
      </c>
      <c r="DV1" s="164" t="str">
        <f t="shared" ca="1" si="2"/>
        <v/>
      </c>
    </row>
    <row r="2" spans="1:148" x14ac:dyDescent="0.35">
      <c r="A2" s="1" t="str">
        <f>+title</f>
        <v xml:space="preserve">Service Provider Costing &amp; Pricing Model </v>
      </c>
    </row>
    <row r="3" spans="1:148" x14ac:dyDescent="0.35">
      <c r="A3" s="9" t="str">
        <f ca="1">year&amp;+" Rev"&amp;+current_rev</f>
        <v xml:space="preserve"> RevA</v>
      </c>
    </row>
    <row r="4" spans="1:148" x14ac:dyDescent="0.35">
      <c r="A4" s="9"/>
    </row>
    <row r="5" spans="1:148" ht="29.4" x14ac:dyDescent="0.45">
      <c r="A5" s="6" t="str">
        <f ca="1">RIGHT(CELL("filename",A5),LEN(CELL("filename",A5))-FIND("]",CELL("filename",A5)))</f>
        <v>Funding_Sources</v>
      </c>
      <c r="BK5" s="8"/>
      <c r="CZ5" s="8"/>
      <c r="DA5" s="8"/>
      <c r="DB5" s="8"/>
      <c r="EQ5" s="8"/>
      <c r="ER5" s="8"/>
    </row>
    <row r="6" spans="1:148" x14ac:dyDescent="0.35">
      <c r="B6" s="30" t="str">
        <f>SUBSTITUTE(ADDRESS(1,COLUMN(),4),"1","")</f>
        <v>B</v>
      </c>
      <c r="C6" s="30" t="str">
        <f t="shared" ref="C6:I6" si="3">SUBSTITUTE(ADDRESS(1,COLUMN(),4),"1","")</f>
        <v>C</v>
      </c>
      <c r="D6" s="30" t="str">
        <f t="shared" si="3"/>
        <v>D</v>
      </c>
      <c r="E6" s="30" t="str">
        <f t="shared" si="3"/>
        <v>E</v>
      </c>
      <c r="F6" s="30" t="str">
        <f t="shared" si="3"/>
        <v>F</v>
      </c>
      <c r="G6" s="30" t="str">
        <f t="shared" si="3"/>
        <v>G</v>
      </c>
      <c r="H6" s="30" t="str">
        <f t="shared" si="3"/>
        <v>H</v>
      </c>
      <c r="I6" s="30" t="str">
        <f t="shared" si="3"/>
        <v>I</v>
      </c>
      <c r="J6" s="30"/>
      <c r="K6" s="30"/>
      <c r="AI6" s="41" t="s">
        <v>120</v>
      </c>
      <c r="BH6" s="30" t="str">
        <f t="shared" ref="BH6:BK6" si="4">SUBSTITUTE(ADDRESS(1,COLUMN(),4),"1","")</f>
        <v>BH</v>
      </c>
      <c r="BI6" s="30" t="str">
        <f t="shared" si="4"/>
        <v>BI</v>
      </c>
      <c r="BJ6" s="30" t="str">
        <f t="shared" si="4"/>
        <v>BJ</v>
      </c>
      <c r="BK6" s="30" t="str">
        <f t="shared" si="4"/>
        <v>BK</v>
      </c>
      <c r="BL6" s="41" t="s">
        <v>121</v>
      </c>
      <c r="BN6" s="165"/>
      <c r="BO6" s="165"/>
      <c r="BP6" s="165"/>
      <c r="BQ6" s="165"/>
      <c r="BR6" s="165"/>
      <c r="BS6" s="165"/>
      <c r="BT6" s="165"/>
      <c r="BU6" s="165"/>
      <c r="BV6" s="165"/>
      <c r="BW6" s="165"/>
      <c r="BX6" s="165"/>
      <c r="BY6" s="165"/>
      <c r="BZ6" s="165"/>
      <c r="CA6" s="165"/>
      <c r="CB6" s="165"/>
      <c r="CC6" s="165"/>
      <c r="CD6" s="165"/>
      <c r="CE6" s="165"/>
      <c r="CF6" s="41" t="s">
        <v>121</v>
      </c>
      <c r="CG6" s="165"/>
      <c r="CH6" s="165"/>
      <c r="CI6" s="165"/>
      <c r="CJ6" s="165"/>
      <c r="CK6" s="165"/>
      <c r="CL6" s="165"/>
      <c r="CM6" s="165"/>
      <c r="CN6" s="165"/>
      <c r="CO6" s="165"/>
      <c r="CP6" s="165"/>
      <c r="CQ6" s="165"/>
      <c r="CR6" s="165"/>
      <c r="CS6" s="165"/>
      <c r="CT6" s="165"/>
      <c r="CU6" s="165"/>
      <c r="CV6" s="165"/>
      <c r="CW6" s="165"/>
      <c r="CX6" s="165"/>
      <c r="CY6" s="165"/>
      <c r="CZ6" s="30" t="str">
        <f>SUBSTITUTE(ADDRESS(1,COLUMN(),4),"1","")</f>
        <v>CZ</v>
      </c>
      <c r="DA6" s="30" t="str">
        <f t="shared" ref="DA6:DB6" si="5">SUBSTITUTE(ADDRESS(1,COLUMN(),4),"1","")</f>
        <v>DA</v>
      </c>
      <c r="DB6" s="30" t="str">
        <f t="shared" si="5"/>
        <v>DB</v>
      </c>
      <c r="DC6" s="41" t="s">
        <v>327</v>
      </c>
      <c r="DE6" s="165"/>
      <c r="DF6" s="165"/>
      <c r="DG6" s="165"/>
      <c r="DH6" s="165"/>
      <c r="DI6" s="165"/>
      <c r="DJ6" s="165"/>
      <c r="DK6" s="165"/>
      <c r="DL6" s="165"/>
      <c r="DM6" s="165"/>
      <c r="DN6" s="165"/>
      <c r="DO6" s="165"/>
      <c r="DP6" s="165"/>
      <c r="DQ6" s="165"/>
      <c r="DR6" s="165"/>
      <c r="DS6" s="165"/>
      <c r="DT6" s="165"/>
      <c r="DU6" s="165"/>
      <c r="DV6" s="165"/>
      <c r="DW6" s="41" t="s">
        <v>327</v>
      </c>
      <c r="DX6" s="165"/>
      <c r="DY6" s="165"/>
      <c r="DZ6" s="165"/>
      <c r="EA6" s="165"/>
      <c r="EB6" s="165"/>
      <c r="EC6" s="165"/>
      <c r="ED6" s="165"/>
      <c r="EE6" s="165"/>
      <c r="EF6" s="165"/>
      <c r="EG6" s="165"/>
      <c r="EH6" s="165"/>
      <c r="EI6" s="165"/>
      <c r="EJ6" s="165"/>
      <c r="EK6" s="165"/>
      <c r="EL6" s="165"/>
      <c r="EM6" s="165"/>
      <c r="EN6" s="165"/>
      <c r="EO6" s="165"/>
      <c r="EP6" s="165"/>
      <c r="EQ6" s="30" t="str">
        <f>SUBSTITUTE(ADDRESS(1,COLUMN(),4),"1","")</f>
        <v>EQ</v>
      </c>
      <c r="ER6" s="30" t="str">
        <f t="shared" ref="ER6" si="6">SUBSTITUTE(ADDRESS(1,COLUMN(),4),"1","")</f>
        <v>ER</v>
      </c>
    </row>
    <row r="7" spans="1:148" x14ac:dyDescent="0.35">
      <c r="B7" s="30" t="s">
        <v>122</v>
      </c>
      <c r="C7" s="30" t="s">
        <v>350</v>
      </c>
      <c r="D7" s="30" t="s">
        <v>122</v>
      </c>
      <c r="E7" s="30" t="s">
        <v>122</v>
      </c>
      <c r="F7" s="30" t="s">
        <v>122</v>
      </c>
      <c r="G7" s="30" t="s">
        <v>122</v>
      </c>
      <c r="H7" s="30" t="s">
        <v>122</v>
      </c>
      <c r="I7" s="30" t="s">
        <v>351</v>
      </c>
      <c r="J7" s="30">
        <f>COLUMNS($J:J)</f>
        <v>1</v>
      </c>
      <c r="K7" s="30">
        <f>COLUMNS($J:K)</f>
        <v>2</v>
      </c>
      <c r="L7" s="30">
        <f>COLUMNS($J:L)</f>
        <v>3</v>
      </c>
      <c r="M7" s="30">
        <f>COLUMNS($J:M)</f>
        <v>4</v>
      </c>
      <c r="N7" s="30">
        <f>COLUMNS($J:N)</f>
        <v>5</v>
      </c>
      <c r="O7" s="30">
        <f>COLUMNS($J:O)</f>
        <v>6</v>
      </c>
      <c r="P7" s="30">
        <f>COLUMNS($J:P)</f>
        <v>7</v>
      </c>
      <c r="Q7" s="30">
        <f>COLUMNS($J:Q)</f>
        <v>8</v>
      </c>
      <c r="R7" s="30">
        <f>COLUMNS($J:R)</f>
        <v>9</v>
      </c>
      <c r="S7" s="30">
        <f>COLUMNS($J:S)</f>
        <v>10</v>
      </c>
      <c r="T7" s="30">
        <f>COLUMNS($J:T)</f>
        <v>11</v>
      </c>
      <c r="U7" s="30">
        <f>COLUMNS($J:U)</f>
        <v>12</v>
      </c>
      <c r="V7" s="30">
        <f>COLUMNS($J:V)</f>
        <v>13</v>
      </c>
      <c r="W7" s="30">
        <f>COLUMNS($J:W)</f>
        <v>14</v>
      </c>
      <c r="X7" s="30">
        <f>COLUMNS($J:X)</f>
        <v>15</v>
      </c>
      <c r="Y7" s="30">
        <f>COLUMNS($J:Y)</f>
        <v>16</v>
      </c>
      <c r="Z7" s="30">
        <f>COLUMNS($J:Z)</f>
        <v>17</v>
      </c>
      <c r="AA7" s="30">
        <f>COLUMNS($J:AA)</f>
        <v>18</v>
      </c>
      <c r="AB7" s="30">
        <f>COLUMNS($J:AB)</f>
        <v>19</v>
      </c>
      <c r="AC7" s="30">
        <f>COLUMNS($J:AC)</f>
        <v>20</v>
      </c>
      <c r="AD7" s="30">
        <f>COLUMNS($J:AD)</f>
        <v>21</v>
      </c>
      <c r="AE7" s="30">
        <f>COLUMNS($J:AE)</f>
        <v>22</v>
      </c>
      <c r="AF7" s="30">
        <f>COLUMNS($J:AF)</f>
        <v>23</v>
      </c>
      <c r="AG7" s="30">
        <f>COLUMNS($J:AG)</f>
        <v>24</v>
      </c>
      <c r="AH7" s="30">
        <f>COLUMNS($J:AH)</f>
        <v>25</v>
      </c>
      <c r="AI7" s="30">
        <f>COLUMNS($AI:AI)</f>
        <v>1</v>
      </c>
      <c r="AJ7" s="30">
        <f>COLUMNS($AI:AJ)</f>
        <v>2</v>
      </c>
      <c r="AK7" s="30">
        <f>COLUMNS($AI:AK)</f>
        <v>3</v>
      </c>
      <c r="AL7" s="30">
        <f>COLUMNS($AI:AL)</f>
        <v>4</v>
      </c>
      <c r="AM7" s="30">
        <f>COLUMNS($AI:AM)</f>
        <v>5</v>
      </c>
      <c r="AN7" s="30">
        <f>COLUMNS($AI:AN)</f>
        <v>6</v>
      </c>
      <c r="AO7" s="30">
        <f>COLUMNS($AI:AO)</f>
        <v>7</v>
      </c>
      <c r="AP7" s="30">
        <f>COLUMNS($AI:AP)</f>
        <v>8</v>
      </c>
      <c r="AQ7" s="30">
        <f>COLUMNS($AI:AQ)</f>
        <v>9</v>
      </c>
      <c r="AR7" s="30">
        <f>COLUMNS($AI:AR)</f>
        <v>10</v>
      </c>
      <c r="AS7" s="30">
        <f>COLUMNS($AI:AS)</f>
        <v>11</v>
      </c>
      <c r="AT7" s="30">
        <f>COLUMNS($AI:AT)</f>
        <v>12</v>
      </c>
      <c r="AU7" s="30">
        <f>COLUMNS($AI:AU)</f>
        <v>13</v>
      </c>
      <c r="AV7" s="30">
        <f>COLUMNS($AI:AV)</f>
        <v>14</v>
      </c>
      <c r="AW7" s="30">
        <f>COLUMNS($AI:AW)</f>
        <v>15</v>
      </c>
      <c r="AX7" s="30">
        <f>COLUMNS($AI:AX)</f>
        <v>16</v>
      </c>
      <c r="AY7" s="30">
        <f>COLUMNS($AI:AY)</f>
        <v>17</v>
      </c>
      <c r="AZ7" s="30">
        <f>COLUMNS($AI:AZ)</f>
        <v>18</v>
      </c>
      <c r="BA7" s="30">
        <f>COLUMNS($AI:BA)</f>
        <v>19</v>
      </c>
      <c r="BB7" s="30">
        <f>COLUMNS($AI:BB)</f>
        <v>20</v>
      </c>
      <c r="BC7" s="30">
        <f>COLUMNS($AI:BC)</f>
        <v>21</v>
      </c>
      <c r="BD7" s="30">
        <f>COLUMNS($AI:BD)</f>
        <v>22</v>
      </c>
      <c r="BE7" s="30">
        <f>COLUMNS($AI:BE)</f>
        <v>23</v>
      </c>
      <c r="BF7" s="30">
        <f>COLUMNS($AI:BF)</f>
        <v>24</v>
      </c>
      <c r="BG7" s="30">
        <f>COLUMNS($AI:BG)</f>
        <v>25</v>
      </c>
      <c r="BH7" s="30" t="s">
        <v>352</v>
      </c>
      <c r="BI7" s="30" t="s">
        <v>353</v>
      </c>
      <c r="BJ7" s="30" t="s">
        <v>354</v>
      </c>
      <c r="BK7" s="166" t="s">
        <v>355</v>
      </c>
      <c r="BL7" s="30">
        <f>COLUMNS(BL:$BL)</f>
        <v>1</v>
      </c>
      <c r="BM7" s="30">
        <f>COLUMNS($BL:BM)</f>
        <v>2</v>
      </c>
      <c r="BN7" s="30">
        <f>COLUMNS($BL:BN)</f>
        <v>3</v>
      </c>
      <c r="BO7" s="30">
        <f>COLUMNS($BL:BO)</f>
        <v>4</v>
      </c>
      <c r="BP7" s="30">
        <f>COLUMNS($BL:BP)</f>
        <v>5</v>
      </c>
      <c r="BQ7" s="30">
        <f>COLUMNS($BL:BQ)</f>
        <v>6</v>
      </c>
      <c r="BR7" s="30">
        <f>COLUMNS($BL:BR)</f>
        <v>7</v>
      </c>
      <c r="BS7" s="30">
        <f>COLUMNS($BL:BS)</f>
        <v>8</v>
      </c>
      <c r="BT7" s="30">
        <f>COLUMNS($BL:BT)</f>
        <v>9</v>
      </c>
      <c r="BU7" s="30">
        <f>COLUMNS($BL:BU)</f>
        <v>10</v>
      </c>
      <c r="BV7" s="30">
        <f>COLUMNS($BL:BV)</f>
        <v>11</v>
      </c>
      <c r="BW7" s="30">
        <f>COLUMNS($BL:BW)</f>
        <v>12</v>
      </c>
      <c r="BX7" s="30">
        <f>COLUMNS($BL:BX)</f>
        <v>13</v>
      </c>
      <c r="BY7" s="30">
        <f>COLUMNS($BL:BY)</f>
        <v>14</v>
      </c>
      <c r="BZ7" s="30">
        <f>COLUMNS($BL:BZ)</f>
        <v>15</v>
      </c>
      <c r="CA7" s="30">
        <f>COLUMNS($BL:CA)</f>
        <v>16</v>
      </c>
      <c r="CB7" s="30">
        <f>COLUMNS($BL:CB)</f>
        <v>17</v>
      </c>
      <c r="CC7" s="30">
        <f>COLUMNS($BL:CC)</f>
        <v>18</v>
      </c>
      <c r="CD7" s="30">
        <f>COLUMNS($BL:CD)</f>
        <v>19</v>
      </c>
      <c r="CE7" s="30">
        <f>COLUMNS($BL:CE)</f>
        <v>20</v>
      </c>
      <c r="CF7" s="30">
        <f>COLUMNS(CF:$CF)</f>
        <v>1</v>
      </c>
      <c r="CG7" s="30">
        <f>COLUMNS($CF:CG)</f>
        <v>2</v>
      </c>
      <c r="CH7" s="30">
        <f>COLUMNS($CF:CH)</f>
        <v>3</v>
      </c>
      <c r="CI7" s="30">
        <f>COLUMNS($CF:CI)</f>
        <v>4</v>
      </c>
      <c r="CJ7" s="30">
        <f>COLUMNS($CF:CJ)</f>
        <v>5</v>
      </c>
      <c r="CK7" s="30">
        <f>COLUMNS($CF:CK)</f>
        <v>6</v>
      </c>
      <c r="CL7" s="30">
        <f>COLUMNS($CF:CL)</f>
        <v>7</v>
      </c>
      <c r="CM7" s="30">
        <f>COLUMNS($CF:CM)</f>
        <v>8</v>
      </c>
      <c r="CN7" s="30">
        <f>COLUMNS($CF:CN)</f>
        <v>9</v>
      </c>
      <c r="CO7" s="30">
        <f>COLUMNS($CF:CO)</f>
        <v>10</v>
      </c>
      <c r="CP7" s="30">
        <f>COLUMNS($CF:CP)</f>
        <v>11</v>
      </c>
      <c r="CQ7" s="30">
        <f>COLUMNS($CF:CQ)</f>
        <v>12</v>
      </c>
      <c r="CR7" s="30">
        <f>COLUMNS($CF:CR)</f>
        <v>13</v>
      </c>
      <c r="CS7" s="30">
        <f>COLUMNS($CF:CS)</f>
        <v>14</v>
      </c>
      <c r="CT7" s="30">
        <f>COLUMNS($CF:CT)</f>
        <v>15</v>
      </c>
      <c r="CU7" s="30">
        <f>COLUMNS($CF:CU)</f>
        <v>16</v>
      </c>
      <c r="CV7" s="30">
        <f>COLUMNS($CF:CV)</f>
        <v>17</v>
      </c>
      <c r="CW7" s="30">
        <f>COLUMNS($CF:CW)</f>
        <v>18</v>
      </c>
      <c r="CX7" s="30">
        <f>COLUMNS($CF:CX)</f>
        <v>19</v>
      </c>
      <c r="CY7" s="30">
        <f>COLUMNS($CF:CY)</f>
        <v>20</v>
      </c>
      <c r="CZ7" s="30" t="s">
        <v>356</v>
      </c>
      <c r="DA7" s="30" t="s">
        <v>357</v>
      </c>
      <c r="DB7" s="166" t="s">
        <v>358</v>
      </c>
      <c r="DC7" s="30">
        <f>COLUMNS($DC:DC)</f>
        <v>1</v>
      </c>
      <c r="DD7" s="30">
        <f>COLUMNS($DC:DD)</f>
        <v>2</v>
      </c>
      <c r="DE7" s="30">
        <f>COLUMNS($DC:DE)</f>
        <v>3</v>
      </c>
      <c r="DF7" s="30">
        <f>COLUMNS($DC:DF)</f>
        <v>4</v>
      </c>
      <c r="DG7" s="30">
        <f>COLUMNS($DC:DG)</f>
        <v>5</v>
      </c>
      <c r="DH7" s="30">
        <f>COLUMNS($DC:DH)</f>
        <v>6</v>
      </c>
      <c r="DI7" s="30">
        <f>COLUMNS($DC:DI)</f>
        <v>7</v>
      </c>
      <c r="DJ7" s="30">
        <f>COLUMNS($DC:DJ)</f>
        <v>8</v>
      </c>
      <c r="DK7" s="30">
        <f>COLUMNS($DC:DK)</f>
        <v>9</v>
      </c>
      <c r="DL7" s="30">
        <f>COLUMNS($DC:DL)</f>
        <v>10</v>
      </c>
      <c r="DM7" s="30">
        <f>COLUMNS($DC:DM)</f>
        <v>11</v>
      </c>
      <c r="DN7" s="30">
        <f>COLUMNS($DC:DN)</f>
        <v>12</v>
      </c>
      <c r="DO7" s="30">
        <f>COLUMNS($DC:DO)</f>
        <v>13</v>
      </c>
      <c r="DP7" s="30">
        <f>COLUMNS($DC:DP)</f>
        <v>14</v>
      </c>
      <c r="DQ7" s="30">
        <f>COLUMNS($DC:DQ)</f>
        <v>15</v>
      </c>
      <c r="DR7" s="30">
        <f>COLUMNS($DC:DR)</f>
        <v>16</v>
      </c>
      <c r="DS7" s="30">
        <f>COLUMNS($DC:DS)</f>
        <v>17</v>
      </c>
      <c r="DT7" s="30">
        <f>COLUMNS($DC:DT)</f>
        <v>18</v>
      </c>
      <c r="DU7" s="30">
        <f>COLUMNS($DC:DU)</f>
        <v>19</v>
      </c>
      <c r="DV7" s="30">
        <f>COLUMNS($DC:DV)</f>
        <v>20</v>
      </c>
      <c r="DW7" s="30">
        <f>COLUMNS($DW:DW)</f>
        <v>1</v>
      </c>
      <c r="DX7" s="30">
        <f>COLUMNS($DW:DX)</f>
        <v>2</v>
      </c>
      <c r="DY7" s="30">
        <f>COLUMNS($DW:DY)</f>
        <v>3</v>
      </c>
      <c r="DZ7" s="30">
        <f>COLUMNS($DW:DZ)</f>
        <v>4</v>
      </c>
      <c r="EA7" s="30">
        <f>COLUMNS($DW:EA)</f>
        <v>5</v>
      </c>
      <c r="EB7" s="30">
        <f>COLUMNS($DW:EB)</f>
        <v>6</v>
      </c>
      <c r="EC7" s="30">
        <f>COLUMNS($DW:EC)</f>
        <v>7</v>
      </c>
      <c r="ED7" s="30">
        <f>COLUMNS($DW:ED)</f>
        <v>8</v>
      </c>
      <c r="EE7" s="30">
        <f>COLUMNS($DW:EE)</f>
        <v>9</v>
      </c>
      <c r="EF7" s="30">
        <f>COLUMNS($DW:EF)</f>
        <v>10</v>
      </c>
      <c r="EG7" s="30">
        <f>COLUMNS($DW:EG)</f>
        <v>11</v>
      </c>
      <c r="EH7" s="30">
        <f>COLUMNS($DW:EH)</f>
        <v>12</v>
      </c>
      <c r="EI7" s="30">
        <f>COLUMNS($DW:EI)</f>
        <v>13</v>
      </c>
      <c r="EJ7" s="30">
        <f>COLUMNS($DW:EJ)</f>
        <v>14</v>
      </c>
      <c r="EK7" s="30">
        <f>COLUMNS($DW:EK)</f>
        <v>15</v>
      </c>
      <c r="EL7" s="30">
        <f>COLUMNS($DW:EL)</f>
        <v>16</v>
      </c>
      <c r="EM7" s="30">
        <f>COLUMNS($DW:EM)</f>
        <v>17</v>
      </c>
      <c r="EN7" s="30">
        <f>COLUMNS($DW:EN)</f>
        <v>18</v>
      </c>
      <c r="EO7" s="30">
        <f>COLUMNS($DW:EO)</f>
        <v>19</v>
      </c>
      <c r="EP7" s="30">
        <f>COLUMNS($DW:EP)</f>
        <v>20</v>
      </c>
      <c r="EQ7" s="30" t="s">
        <v>359</v>
      </c>
      <c r="ER7" s="30" t="s">
        <v>360</v>
      </c>
    </row>
    <row r="9" spans="1:148" x14ac:dyDescent="0.35">
      <c r="B9" s="2" t="s">
        <v>161</v>
      </c>
      <c r="E9" s="36">
        <f t="shared" ref="E9:I9" si="7">SUBTOTAL(9,E13:E63)</f>
        <v>0</v>
      </c>
      <c r="H9" s="36">
        <f t="shared" si="7"/>
        <v>0</v>
      </c>
      <c r="I9" s="36">
        <f t="shared" si="7"/>
        <v>0</v>
      </c>
      <c r="AI9" s="36">
        <f>SUBTOTAL(9,AI13:AI63)</f>
        <v>0</v>
      </c>
      <c r="AJ9" s="36">
        <f t="shared" ref="AJ9:BH9" si="8">SUBTOTAL(9,AJ13:AJ63)</f>
        <v>0</v>
      </c>
      <c r="AK9" s="36">
        <f t="shared" si="8"/>
        <v>0</v>
      </c>
      <c r="AL9" s="36">
        <f t="shared" si="8"/>
        <v>0</v>
      </c>
      <c r="AM9" s="36">
        <f t="shared" si="8"/>
        <v>0</v>
      </c>
      <c r="AN9" s="36">
        <f t="shared" si="8"/>
        <v>0</v>
      </c>
      <c r="AO9" s="36">
        <f t="shared" si="8"/>
        <v>0</v>
      </c>
      <c r="AP9" s="36">
        <f t="shared" si="8"/>
        <v>0</v>
      </c>
      <c r="AQ9" s="36">
        <f t="shared" si="8"/>
        <v>0</v>
      </c>
      <c r="AR9" s="36">
        <f t="shared" si="8"/>
        <v>0</v>
      </c>
      <c r="AS9" s="36">
        <f t="shared" si="8"/>
        <v>0</v>
      </c>
      <c r="AT9" s="36">
        <f t="shared" si="8"/>
        <v>0</v>
      </c>
      <c r="AU9" s="36">
        <f t="shared" si="8"/>
        <v>0</v>
      </c>
      <c r="AV9" s="36">
        <f t="shared" si="8"/>
        <v>0</v>
      </c>
      <c r="AW9" s="36">
        <f t="shared" si="8"/>
        <v>0</v>
      </c>
      <c r="AX9" s="36">
        <f t="shared" si="8"/>
        <v>0</v>
      </c>
      <c r="AY9" s="36">
        <f t="shared" si="8"/>
        <v>0</v>
      </c>
      <c r="AZ9" s="36">
        <f t="shared" si="8"/>
        <v>0</v>
      </c>
      <c r="BA9" s="36">
        <f t="shared" si="8"/>
        <v>0</v>
      </c>
      <c r="BB9" s="36">
        <f t="shared" ref="BB9:BC9" si="9">SUBTOTAL(9,BB13:BB63)</f>
        <v>0</v>
      </c>
      <c r="BC9" s="36">
        <f t="shared" si="9"/>
        <v>0</v>
      </c>
      <c r="BD9" s="36">
        <f t="shared" si="8"/>
        <v>0</v>
      </c>
      <c r="BE9" s="36">
        <f t="shared" si="8"/>
        <v>0</v>
      </c>
      <c r="BF9" s="36">
        <f t="shared" si="8"/>
        <v>0</v>
      </c>
      <c r="BG9" s="36">
        <f t="shared" si="8"/>
        <v>0</v>
      </c>
      <c r="BH9" s="36">
        <f t="shared" si="8"/>
        <v>0</v>
      </c>
      <c r="BI9" s="36">
        <f>SUBTOTAL(9,BI13:BI63)</f>
        <v>0</v>
      </c>
      <c r="BJ9" s="36">
        <f>SUBTOTAL(9,BJ13:BJ63)</f>
        <v>0</v>
      </c>
      <c r="BK9" s="36">
        <f>SUBTOTAL(9,BK13:BK63)</f>
        <v>0</v>
      </c>
      <c r="CF9" s="36">
        <f t="shared" ref="CF9:DB9" si="10">SUBTOTAL(9,CF13:CF63)</f>
        <v>0</v>
      </c>
      <c r="CG9" s="36">
        <f t="shared" si="10"/>
        <v>0</v>
      </c>
      <c r="CH9" s="36">
        <f t="shared" si="10"/>
        <v>0</v>
      </c>
      <c r="CI9" s="36">
        <f t="shared" si="10"/>
        <v>0</v>
      </c>
      <c r="CJ9" s="36">
        <f t="shared" si="10"/>
        <v>0</v>
      </c>
      <c r="CK9" s="36">
        <f t="shared" si="10"/>
        <v>0</v>
      </c>
      <c r="CL9" s="36">
        <f t="shared" si="10"/>
        <v>0</v>
      </c>
      <c r="CM9" s="36">
        <f t="shared" si="10"/>
        <v>0</v>
      </c>
      <c r="CN9" s="36">
        <f t="shared" si="10"/>
        <v>0</v>
      </c>
      <c r="CO9" s="36">
        <f t="shared" si="10"/>
        <v>0</v>
      </c>
      <c r="CP9" s="36">
        <f t="shared" si="10"/>
        <v>0</v>
      </c>
      <c r="CQ9" s="36">
        <f t="shared" si="10"/>
        <v>0</v>
      </c>
      <c r="CR9" s="36">
        <f t="shared" si="10"/>
        <v>0</v>
      </c>
      <c r="CS9" s="36">
        <f t="shared" si="10"/>
        <v>0</v>
      </c>
      <c r="CT9" s="36">
        <f t="shared" si="10"/>
        <v>0</v>
      </c>
      <c r="CU9" s="36">
        <f t="shared" si="10"/>
        <v>0</v>
      </c>
      <c r="CV9" s="36">
        <f t="shared" si="10"/>
        <v>0</v>
      </c>
      <c r="CW9" s="36">
        <f t="shared" si="10"/>
        <v>0</v>
      </c>
      <c r="CX9" s="36">
        <f t="shared" si="10"/>
        <v>0</v>
      </c>
      <c r="CY9" s="36">
        <f t="shared" si="10"/>
        <v>0</v>
      </c>
      <c r="CZ9" s="36">
        <f t="shared" si="10"/>
        <v>0</v>
      </c>
      <c r="DA9" s="36">
        <f t="shared" si="10"/>
        <v>0</v>
      </c>
      <c r="DB9" s="36">
        <f t="shared" si="10"/>
        <v>0</v>
      </c>
      <c r="DW9" s="36">
        <f t="shared" ref="DW9:ER9" si="11">SUBTOTAL(9,DW13:DW63)</f>
        <v>0</v>
      </c>
      <c r="DX9" s="36">
        <f t="shared" si="11"/>
        <v>0</v>
      </c>
      <c r="DY9" s="36">
        <f t="shared" si="11"/>
        <v>0</v>
      </c>
      <c r="DZ9" s="36">
        <f t="shared" si="11"/>
        <v>0</v>
      </c>
      <c r="EA9" s="36">
        <f t="shared" si="11"/>
        <v>0</v>
      </c>
      <c r="EB9" s="36">
        <f t="shared" si="11"/>
        <v>0</v>
      </c>
      <c r="EC9" s="36">
        <f t="shared" si="11"/>
        <v>0</v>
      </c>
      <c r="ED9" s="36">
        <f t="shared" si="11"/>
        <v>0</v>
      </c>
      <c r="EE9" s="36">
        <f t="shared" si="11"/>
        <v>0</v>
      </c>
      <c r="EF9" s="36">
        <f t="shared" si="11"/>
        <v>0</v>
      </c>
      <c r="EG9" s="36">
        <f t="shared" si="11"/>
        <v>0</v>
      </c>
      <c r="EH9" s="36">
        <f t="shared" si="11"/>
        <v>0</v>
      </c>
      <c r="EI9" s="36">
        <f t="shared" si="11"/>
        <v>0</v>
      </c>
      <c r="EJ9" s="36">
        <f t="shared" si="11"/>
        <v>0</v>
      </c>
      <c r="EK9" s="36">
        <f t="shared" si="11"/>
        <v>0</v>
      </c>
      <c r="EL9" s="36">
        <f t="shared" si="11"/>
        <v>0</v>
      </c>
      <c r="EM9" s="36">
        <f t="shared" si="11"/>
        <v>0</v>
      </c>
      <c r="EN9" s="36">
        <f t="shared" si="11"/>
        <v>0</v>
      </c>
      <c r="EO9" s="36">
        <f t="shared" si="11"/>
        <v>0</v>
      </c>
      <c r="EP9" s="36">
        <f t="shared" si="11"/>
        <v>0</v>
      </c>
      <c r="EQ9" s="36">
        <f t="shared" si="11"/>
        <v>0</v>
      </c>
      <c r="ER9" s="36">
        <f t="shared" si="11"/>
        <v>0</v>
      </c>
    </row>
    <row r="10" spans="1:148" ht="15.6" thickBot="1" x14ac:dyDescent="0.4"/>
    <row r="11" spans="1:148" ht="15.6" thickBot="1" x14ac:dyDescent="0.4">
      <c r="B11" s="43" t="s">
        <v>232</v>
      </c>
      <c r="C11" s="278"/>
      <c r="D11" s="45"/>
      <c r="E11" s="43" t="s">
        <v>361</v>
      </c>
      <c r="F11" s="44"/>
      <c r="G11" s="44"/>
      <c r="H11" s="44"/>
      <c r="I11" s="45"/>
      <c r="J11" s="43" t="s">
        <v>169</v>
      </c>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3" t="s">
        <v>170</v>
      </c>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5"/>
      <c r="BK11" s="43" t="s">
        <v>171</v>
      </c>
      <c r="BL11" s="44"/>
      <c r="BM11" s="44"/>
      <c r="BN11" s="44"/>
      <c r="BO11" s="44"/>
      <c r="BP11" s="44"/>
      <c r="BQ11" s="44"/>
      <c r="BR11" s="44"/>
      <c r="BS11" s="44"/>
      <c r="BT11" s="44"/>
      <c r="BU11" s="44"/>
      <c r="BV11" s="44"/>
      <c r="BW11" s="44"/>
      <c r="BX11" s="44"/>
      <c r="BY11" s="44"/>
      <c r="BZ11" s="44"/>
      <c r="CA11" s="44"/>
      <c r="CB11" s="44"/>
      <c r="CC11" s="44"/>
      <c r="CD11" s="44"/>
      <c r="CE11" s="45"/>
      <c r="CF11" s="43" t="s">
        <v>172</v>
      </c>
      <c r="CG11" s="44"/>
      <c r="CH11" s="44"/>
      <c r="CI11" s="44"/>
      <c r="CJ11" s="44"/>
      <c r="CK11" s="44"/>
      <c r="CL11" s="44"/>
      <c r="CM11" s="44"/>
      <c r="CN11" s="44"/>
      <c r="CO11" s="44"/>
      <c r="CP11" s="44"/>
      <c r="CQ11" s="44"/>
      <c r="CR11" s="44"/>
      <c r="CS11" s="44"/>
      <c r="CT11" s="44"/>
      <c r="CU11" s="44"/>
      <c r="CV11" s="44"/>
      <c r="CW11" s="44"/>
      <c r="CX11" s="44"/>
      <c r="CY11" s="44"/>
      <c r="CZ11" s="44"/>
      <c r="DA11" s="45"/>
      <c r="DB11" s="43" t="s">
        <v>362</v>
      </c>
      <c r="DC11" s="44"/>
      <c r="DD11" s="44"/>
      <c r="DE11" s="44"/>
      <c r="DF11" s="44"/>
      <c r="DG11" s="44"/>
      <c r="DH11" s="44"/>
      <c r="DI11" s="44"/>
      <c r="DJ11" s="44"/>
      <c r="DK11" s="44"/>
      <c r="DL11" s="44"/>
      <c r="DM11" s="44"/>
      <c r="DN11" s="44"/>
      <c r="DO11" s="44"/>
      <c r="DP11" s="44"/>
      <c r="DQ11" s="44"/>
      <c r="DR11" s="44"/>
      <c r="DS11" s="44"/>
      <c r="DT11" s="44"/>
      <c r="DU11" s="44"/>
      <c r="DV11" s="45"/>
      <c r="DW11" s="43" t="s">
        <v>363</v>
      </c>
      <c r="DX11" s="44"/>
      <c r="DY11" s="44"/>
      <c r="DZ11" s="44"/>
      <c r="EA11" s="44"/>
      <c r="EB11" s="44"/>
      <c r="EC11" s="44"/>
      <c r="ED11" s="44"/>
      <c r="EE11" s="44"/>
      <c r="EF11" s="44"/>
      <c r="EG11" s="44"/>
      <c r="EH11" s="44"/>
      <c r="EI11" s="44"/>
      <c r="EJ11" s="44"/>
      <c r="EK11" s="44"/>
      <c r="EL11" s="44"/>
      <c r="EM11" s="44"/>
      <c r="EN11" s="44"/>
      <c r="EO11" s="44"/>
      <c r="EP11" s="44"/>
      <c r="EQ11" s="44"/>
      <c r="ER11" s="45"/>
    </row>
    <row r="12" spans="1:148" ht="60" x14ac:dyDescent="0.35">
      <c r="A12" s="46" t="s">
        <v>174</v>
      </c>
      <c r="B12" s="47" t="s">
        <v>364</v>
      </c>
      <c r="C12" s="47" t="s">
        <v>365</v>
      </c>
      <c r="D12" s="47" t="s">
        <v>366</v>
      </c>
      <c r="E12" s="47" t="s">
        <v>367</v>
      </c>
      <c r="F12" s="47" t="s">
        <v>368</v>
      </c>
      <c r="G12" s="47" t="s">
        <v>369</v>
      </c>
      <c r="H12" s="47" t="str">
        <f xml:space="preserve"> "Funding Allocated to "&amp;year&amp;"
$"</f>
        <v>Funding Allocated to 
$</v>
      </c>
      <c r="I12" s="47" t="s">
        <v>370</v>
      </c>
      <c r="J12" s="47" t="str">
        <f t="shared" ref="J12:AH12" ca="1" si="12">IF(ISBLANK(OFFSET(program_anchor,J$7,0)),inactive,OFFSET(program_anchor,J$7,0)&amp;+CHAR(10)&amp;+"%")</f>
        <v>NOT IN USE</v>
      </c>
      <c r="K12" s="47" t="str">
        <f ca="1">IF(ISBLANK(OFFSET(program_anchor,K$7,0)),inactive,OFFSET(program_anchor,K$7,0)&amp;+CHAR(10)&amp;+"%")</f>
        <v>NOT IN USE</v>
      </c>
      <c r="L12" s="47" t="str">
        <f t="shared" ca="1" si="12"/>
        <v>NOT IN USE</v>
      </c>
      <c r="M12" s="47" t="str">
        <f t="shared" ca="1" si="12"/>
        <v>NOT IN USE</v>
      </c>
      <c r="N12" s="47" t="str">
        <f t="shared" ca="1" si="12"/>
        <v>NOT IN USE</v>
      </c>
      <c r="O12" s="47" t="str">
        <f t="shared" ca="1" si="12"/>
        <v>NOT IN USE</v>
      </c>
      <c r="P12" s="47" t="str">
        <f t="shared" ca="1" si="12"/>
        <v>NOT IN USE</v>
      </c>
      <c r="Q12" s="47" t="str">
        <f t="shared" ca="1" si="12"/>
        <v>NOT IN USE</v>
      </c>
      <c r="R12" s="47" t="str">
        <f t="shared" ca="1" si="12"/>
        <v>NOT IN USE</v>
      </c>
      <c r="S12" s="47" t="str">
        <f t="shared" ca="1" si="12"/>
        <v>NOT IN USE</v>
      </c>
      <c r="T12" s="47" t="str">
        <f t="shared" ca="1" si="12"/>
        <v>NOT IN USE</v>
      </c>
      <c r="U12" s="47" t="str">
        <f t="shared" ca="1" si="12"/>
        <v>NOT IN USE</v>
      </c>
      <c r="V12" s="47" t="str">
        <f t="shared" ca="1" si="12"/>
        <v>NOT IN USE</v>
      </c>
      <c r="W12" s="47" t="str">
        <f t="shared" ca="1" si="12"/>
        <v>NOT IN USE</v>
      </c>
      <c r="X12" s="47" t="str">
        <f t="shared" ca="1" si="12"/>
        <v>NOT IN USE</v>
      </c>
      <c r="Y12" s="47" t="str">
        <f t="shared" ca="1" si="12"/>
        <v>NOT IN USE</v>
      </c>
      <c r="Z12" s="47" t="str">
        <f t="shared" ca="1" si="12"/>
        <v>NOT IN USE</v>
      </c>
      <c r="AA12" s="47" t="str">
        <f t="shared" ca="1" si="12"/>
        <v>NOT IN USE</v>
      </c>
      <c r="AB12" s="47" t="str">
        <f t="shared" ca="1" si="12"/>
        <v>NOT IN USE</v>
      </c>
      <c r="AC12" s="47" t="str">
        <f t="shared" ca="1" si="12"/>
        <v>NOT IN USE</v>
      </c>
      <c r="AD12" s="47" t="str">
        <f t="shared" ca="1" si="12"/>
        <v>Corporate
%</v>
      </c>
      <c r="AE12" s="47" t="str">
        <f t="shared" ca="1" si="12"/>
        <v>Commercial
%</v>
      </c>
      <c r="AF12" s="47" t="str">
        <f t="shared" ca="1" si="12"/>
        <v>Fundraising
%</v>
      </c>
      <c r="AG12" s="47" t="str">
        <f t="shared" ca="1" si="12"/>
        <v>Accom
%</v>
      </c>
      <c r="AH12" s="47" t="str">
        <f t="shared" ca="1" si="12"/>
        <v>Health
%</v>
      </c>
      <c r="AI12" s="47" t="str">
        <f t="shared" ref="AI12:BG12" ca="1" si="13">IF(ISBLANK(OFFSET(program_anchor,AI$7,0)),inactive,OFFSET(program_anchor,AI$7,0)&amp;+CHAR(10)&amp;+"$")</f>
        <v>NOT IN USE</v>
      </c>
      <c r="AJ12" s="47" t="str">
        <f t="shared" ca="1" si="13"/>
        <v>NOT IN USE</v>
      </c>
      <c r="AK12" s="47" t="str">
        <f t="shared" ca="1" si="13"/>
        <v>NOT IN USE</v>
      </c>
      <c r="AL12" s="47" t="str">
        <f t="shared" ca="1" si="13"/>
        <v>NOT IN USE</v>
      </c>
      <c r="AM12" s="47" t="str">
        <f t="shared" ca="1" si="13"/>
        <v>NOT IN USE</v>
      </c>
      <c r="AN12" s="47" t="str">
        <f t="shared" ca="1" si="13"/>
        <v>NOT IN USE</v>
      </c>
      <c r="AO12" s="47" t="str">
        <f t="shared" ca="1" si="13"/>
        <v>NOT IN USE</v>
      </c>
      <c r="AP12" s="47" t="str">
        <f t="shared" ca="1" si="13"/>
        <v>NOT IN USE</v>
      </c>
      <c r="AQ12" s="47" t="str">
        <f t="shared" ca="1" si="13"/>
        <v>NOT IN USE</v>
      </c>
      <c r="AR12" s="47" t="str">
        <f t="shared" ca="1" si="13"/>
        <v>NOT IN USE</v>
      </c>
      <c r="AS12" s="47" t="str">
        <f t="shared" ca="1" si="13"/>
        <v>NOT IN USE</v>
      </c>
      <c r="AT12" s="47" t="str">
        <f t="shared" ca="1" si="13"/>
        <v>NOT IN USE</v>
      </c>
      <c r="AU12" s="47" t="str">
        <f t="shared" ca="1" si="13"/>
        <v>NOT IN USE</v>
      </c>
      <c r="AV12" s="47" t="str">
        <f t="shared" ca="1" si="13"/>
        <v>NOT IN USE</v>
      </c>
      <c r="AW12" s="47" t="str">
        <f t="shared" ca="1" si="13"/>
        <v>NOT IN USE</v>
      </c>
      <c r="AX12" s="47" t="str">
        <f t="shared" ca="1" si="13"/>
        <v>NOT IN USE</v>
      </c>
      <c r="AY12" s="47" t="str">
        <f t="shared" ca="1" si="13"/>
        <v>NOT IN USE</v>
      </c>
      <c r="AZ12" s="47" t="str">
        <f ca="1">IF(ISBLANK(OFFSET(program_anchor,AZ$7,0)),inactive,OFFSET(program_anchor,AZ$7,0)&amp;+CHAR(10)&amp;+"$")</f>
        <v>NOT IN USE</v>
      </c>
      <c r="BA12" s="47" t="str">
        <f t="shared" ca="1" si="13"/>
        <v>NOT IN USE</v>
      </c>
      <c r="BB12" s="47" t="str">
        <f t="shared" ca="1" si="13"/>
        <v>NOT IN USE</v>
      </c>
      <c r="BC12" s="47" t="str">
        <f t="shared" ca="1" si="13"/>
        <v>Corporate
$</v>
      </c>
      <c r="BD12" s="47" t="str">
        <f t="shared" ca="1" si="13"/>
        <v>Commercial
$</v>
      </c>
      <c r="BE12" s="47" t="str">
        <f t="shared" ca="1" si="13"/>
        <v>Fundraising
$</v>
      </c>
      <c r="BF12" s="47" t="str">
        <f t="shared" ca="1" si="13"/>
        <v>Accom
$</v>
      </c>
      <c r="BG12" s="47" t="str">
        <f t="shared" ca="1" si="13"/>
        <v>Health
$</v>
      </c>
      <c r="BH12" s="47" t="s">
        <v>371</v>
      </c>
      <c r="BI12" s="47" t="s">
        <v>207</v>
      </c>
      <c r="BJ12" s="47" t="s">
        <v>208</v>
      </c>
      <c r="BK12" s="171" t="str">
        <f>+accom_short_title&amp;+" to be allocated to houses"&amp;+CHAR(10)&amp;+"$"</f>
        <v>Accom to be allocated to houses
$</v>
      </c>
      <c r="BL12" s="171" t="str">
        <f ca="1">IF(ISBLANK(OFFSET(house_anchor,BL$7,0)),inactive,OFFSET(house_anchor,BL$7,0)&amp;+CHAR(10)&amp;+"%")</f>
        <v>NOT IN USE</v>
      </c>
      <c r="BM12" s="47" t="str">
        <f t="shared" ref="BM12:CE12" ca="1" si="14">IF(ISBLANK(OFFSET(house_anchor,BM$7,0)),inactive,OFFSET(house_anchor,BM$7,0)&amp;+CHAR(10)&amp;+"%")</f>
        <v>NOT IN USE</v>
      </c>
      <c r="BN12" s="47" t="str">
        <f t="shared" ca="1" si="14"/>
        <v>NOT IN USE</v>
      </c>
      <c r="BO12" s="47" t="str">
        <f t="shared" ca="1" si="14"/>
        <v>NOT IN USE</v>
      </c>
      <c r="BP12" s="47" t="str">
        <f t="shared" ca="1" si="14"/>
        <v>NOT IN USE</v>
      </c>
      <c r="BQ12" s="47" t="str">
        <f t="shared" ca="1" si="14"/>
        <v>NOT IN USE</v>
      </c>
      <c r="BR12" s="47" t="str">
        <f t="shared" ca="1" si="14"/>
        <v>NOT IN USE</v>
      </c>
      <c r="BS12" s="47" t="str">
        <f t="shared" ca="1" si="14"/>
        <v>NOT IN USE</v>
      </c>
      <c r="BT12" s="47" t="str">
        <f t="shared" ca="1" si="14"/>
        <v>NOT IN USE</v>
      </c>
      <c r="BU12" s="47" t="str">
        <f t="shared" ca="1" si="14"/>
        <v>NOT IN USE</v>
      </c>
      <c r="BV12" s="47" t="str">
        <f t="shared" ca="1" si="14"/>
        <v>NOT IN USE</v>
      </c>
      <c r="BW12" s="47" t="str">
        <f t="shared" ca="1" si="14"/>
        <v>NOT IN USE</v>
      </c>
      <c r="BX12" s="47" t="str">
        <f t="shared" ca="1" si="14"/>
        <v>NOT IN USE</v>
      </c>
      <c r="BY12" s="47" t="str">
        <f t="shared" ca="1" si="14"/>
        <v>NOT IN USE</v>
      </c>
      <c r="BZ12" s="47" t="str">
        <f t="shared" ca="1" si="14"/>
        <v>NOT IN USE</v>
      </c>
      <c r="CA12" s="47" t="str">
        <f t="shared" ca="1" si="14"/>
        <v>NOT IN USE</v>
      </c>
      <c r="CB12" s="47" t="str">
        <f t="shared" ca="1" si="14"/>
        <v>NOT IN USE</v>
      </c>
      <c r="CC12" s="47" t="str">
        <f t="shared" ca="1" si="14"/>
        <v>NOT IN USE</v>
      </c>
      <c r="CD12" s="47" t="str">
        <f t="shared" ca="1" si="14"/>
        <v>NOT IN USE</v>
      </c>
      <c r="CE12" s="47" t="str">
        <f t="shared" ca="1" si="14"/>
        <v>NOT IN USE</v>
      </c>
      <c r="CF12" s="171" t="str">
        <f t="shared" ref="CF12:CY12" ca="1" si="15">IF(ISBLANK(OFFSET(house_anchor,CF$7,0)),inactive,OFFSET(house_anchor,CF$7,0)&amp;+CHAR(10)&amp;+"$")</f>
        <v>NOT IN USE</v>
      </c>
      <c r="CG12" s="171" t="str">
        <f ca="1">IF(ISBLANK(OFFSET(house_anchor,CG$7,0)),inactive,OFFSET(house_anchor,CG$7,0)&amp;+CHAR(10)&amp;+"$")</f>
        <v>NOT IN USE</v>
      </c>
      <c r="CH12" s="171" t="str">
        <f t="shared" ca="1" si="15"/>
        <v>NOT IN USE</v>
      </c>
      <c r="CI12" s="171" t="str">
        <f t="shared" ca="1" si="15"/>
        <v>NOT IN USE</v>
      </c>
      <c r="CJ12" s="171" t="str">
        <f t="shared" ca="1" si="15"/>
        <v>NOT IN USE</v>
      </c>
      <c r="CK12" s="171" t="str">
        <f t="shared" ca="1" si="15"/>
        <v>NOT IN USE</v>
      </c>
      <c r="CL12" s="171" t="str">
        <f t="shared" ca="1" si="15"/>
        <v>NOT IN USE</v>
      </c>
      <c r="CM12" s="171" t="str">
        <f t="shared" ca="1" si="15"/>
        <v>NOT IN USE</v>
      </c>
      <c r="CN12" s="171" t="str">
        <f t="shared" ca="1" si="15"/>
        <v>NOT IN USE</v>
      </c>
      <c r="CO12" s="171" t="str">
        <f t="shared" ca="1" si="15"/>
        <v>NOT IN USE</v>
      </c>
      <c r="CP12" s="171" t="str">
        <f t="shared" ca="1" si="15"/>
        <v>NOT IN USE</v>
      </c>
      <c r="CQ12" s="171" t="str">
        <f t="shared" ca="1" si="15"/>
        <v>NOT IN USE</v>
      </c>
      <c r="CR12" s="171" t="str">
        <f t="shared" ca="1" si="15"/>
        <v>NOT IN USE</v>
      </c>
      <c r="CS12" s="171" t="str">
        <f t="shared" ca="1" si="15"/>
        <v>NOT IN USE</v>
      </c>
      <c r="CT12" s="171" t="str">
        <f t="shared" ca="1" si="15"/>
        <v>NOT IN USE</v>
      </c>
      <c r="CU12" s="171" t="str">
        <f t="shared" ca="1" si="15"/>
        <v>NOT IN USE</v>
      </c>
      <c r="CV12" s="171" t="str">
        <f t="shared" ca="1" si="15"/>
        <v>NOT IN USE</v>
      </c>
      <c r="CW12" s="171" t="str">
        <f t="shared" ca="1" si="15"/>
        <v>NOT IN USE</v>
      </c>
      <c r="CX12" s="171" t="str">
        <f t="shared" ca="1" si="15"/>
        <v>NOT IN USE</v>
      </c>
      <c r="CY12" s="171" t="str">
        <f t="shared" ca="1" si="15"/>
        <v>NOT IN USE</v>
      </c>
      <c r="CZ12" s="171" t="s">
        <v>207</v>
      </c>
      <c r="DA12" s="171" t="s">
        <v>208</v>
      </c>
      <c r="DB12" s="171" t="str">
        <f>+hp_short_title&amp;+" to be allocated to Professionals"&amp;+CHAR(10)&amp;+"$"</f>
        <v>Health to be allocated to Professionals
$</v>
      </c>
      <c r="DC12" s="171" t="str">
        <f t="shared" ref="DC12:DV12" ca="1" si="16">IF(ISBLANK(OFFSET(hp_emp_type_and_classn_anchor,DC$7,0)),inactive,OFFSET(hp_emp_type_and_classn_anchor,DC$7,0)&amp;+CHAR(10)&amp;+"%")</f>
        <v xml:space="preserve">
%</v>
      </c>
      <c r="DD12" s="171" t="str">
        <f t="shared" ca="1" si="16"/>
        <v xml:space="preserve">
%</v>
      </c>
      <c r="DE12" s="171" t="str">
        <f t="shared" ca="1" si="16"/>
        <v xml:space="preserve">
%</v>
      </c>
      <c r="DF12" s="171" t="str">
        <f t="shared" ca="1" si="16"/>
        <v xml:space="preserve">
%</v>
      </c>
      <c r="DG12" s="171" t="str">
        <f t="shared" ca="1" si="16"/>
        <v xml:space="preserve">
%</v>
      </c>
      <c r="DH12" s="171" t="str">
        <f t="shared" ca="1" si="16"/>
        <v xml:space="preserve">
%</v>
      </c>
      <c r="DI12" s="171" t="str">
        <f t="shared" ca="1" si="16"/>
        <v xml:space="preserve">
%</v>
      </c>
      <c r="DJ12" s="171" t="str">
        <f t="shared" ca="1" si="16"/>
        <v xml:space="preserve">
%</v>
      </c>
      <c r="DK12" s="171" t="str">
        <f t="shared" ca="1" si="16"/>
        <v xml:space="preserve">
%</v>
      </c>
      <c r="DL12" s="171" t="str">
        <f t="shared" ca="1" si="16"/>
        <v xml:space="preserve">
%</v>
      </c>
      <c r="DM12" s="171" t="str">
        <f t="shared" ca="1" si="16"/>
        <v xml:space="preserve">
%</v>
      </c>
      <c r="DN12" s="171" t="str">
        <f t="shared" ca="1" si="16"/>
        <v xml:space="preserve">
%</v>
      </c>
      <c r="DO12" s="171" t="str">
        <f t="shared" ca="1" si="16"/>
        <v xml:space="preserve">
%</v>
      </c>
      <c r="DP12" s="171" t="str">
        <f t="shared" ca="1" si="16"/>
        <v xml:space="preserve">
%</v>
      </c>
      <c r="DQ12" s="171" t="str">
        <f t="shared" ca="1" si="16"/>
        <v xml:space="preserve">
%</v>
      </c>
      <c r="DR12" s="171" t="str">
        <f t="shared" ca="1" si="16"/>
        <v xml:space="preserve">
%</v>
      </c>
      <c r="DS12" s="171" t="str">
        <f t="shared" ca="1" si="16"/>
        <v xml:space="preserve">
%</v>
      </c>
      <c r="DT12" s="171" t="str">
        <f t="shared" ca="1" si="16"/>
        <v xml:space="preserve">
%</v>
      </c>
      <c r="DU12" s="171" t="str">
        <f t="shared" ca="1" si="16"/>
        <v xml:space="preserve">
%</v>
      </c>
      <c r="DV12" s="171" t="str">
        <f t="shared" ca="1" si="16"/>
        <v xml:space="preserve">
%</v>
      </c>
      <c r="DW12" s="171" t="str">
        <f t="shared" ref="DW12:EP12" ca="1" si="17">IF(ISBLANK(OFFSET(hp_emp_type_and_classn_anchor,DW$7,0)),inactive,OFFSET(hp_emp_type_and_classn_anchor,DW$7,0)&amp;+CHAR(10)&amp;+"$")</f>
        <v xml:space="preserve">
$</v>
      </c>
      <c r="DX12" s="171" t="str">
        <f t="shared" ca="1" si="17"/>
        <v xml:space="preserve">
$</v>
      </c>
      <c r="DY12" s="171" t="str">
        <f t="shared" ca="1" si="17"/>
        <v xml:space="preserve">
$</v>
      </c>
      <c r="DZ12" s="171" t="str">
        <f t="shared" ca="1" si="17"/>
        <v xml:space="preserve">
$</v>
      </c>
      <c r="EA12" s="171" t="str">
        <f t="shared" ca="1" si="17"/>
        <v xml:space="preserve">
$</v>
      </c>
      <c r="EB12" s="171" t="str">
        <f t="shared" ca="1" si="17"/>
        <v xml:space="preserve">
$</v>
      </c>
      <c r="EC12" s="171" t="str">
        <f t="shared" ca="1" si="17"/>
        <v xml:space="preserve">
$</v>
      </c>
      <c r="ED12" s="171" t="str">
        <f t="shared" ca="1" si="17"/>
        <v xml:space="preserve">
$</v>
      </c>
      <c r="EE12" s="171" t="str">
        <f t="shared" ca="1" si="17"/>
        <v xml:space="preserve">
$</v>
      </c>
      <c r="EF12" s="171" t="str">
        <f t="shared" ca="1" si="17"/>
        <v xml:space="preserve">
$</v>
      </c>
      <c r="EG12" s="171" t="str">
        <f t="shared" ca="1" si="17"/>
        <v xml:space="preserve">
$</v>
      </c>
      <c r="EH12" s="171" t="str">
        <f t="shared" ca="1" si="17"/>
        <v xml:space="preserve">
$</v>
      </c>
      <c r="EI12" s="171" t="str">
        <f t="shared" ca="1" si="17"/>
        <v xml:space="preserve">
$</v>
      </c>
      <c r="EJ12" s="171" t="str">
        <f t="shared" ca="1" si="17"/>
        <v xml:space="preserve">
$</v>
      </c>
      <c r="EK12" s="171" t="str">
        <f t="shared" ca="1" si="17"/>
        <v xml:space="preserve">
$</v>
      </c>
      <c r="EL12" s="171" t="str">
        <f t="shared" ca="1" si="17"/>
        <v xml:space="preserve">
$</v>
      </c>
      <c r="EM12" s="171" t="str">
        <f t="shared" ca="1" si="17"/>
        <v xml:space="preserve">
$</v>
      </c>
      <c r="EN12" s="171" t="str">
        <f t="shared" ca="1" si="17"/>
        <v xml:space="preserve">
$</v>
      </c>
      <c r="EO12" s="171" t="str">
        <f t="shared" ca="1" si="17"/>
        <v xml:space="preserve">
$</v>
      </c>
      <c r="EP12" s="171" t="str">
        <f t="shared" ca="1" si="17"/>
        <v xml:space="preserve">
$</v>
      </c>
      <c r="EQ12" s="171" t="s">
        <v>207</v>
      </c>
      <c r="ER12" s="171" t="s">
        <v>208</v>
      </c>
    </row>
    <row r="13" spans="1:148" x14ac:dyDescent="0.35">
      <c r="A13" s="48">
        <f>ROWS($12:13)-1</f>
        <v>1</v>
      </c>
      <c r="B13" s="90"/>
      <c r="C13" s="69"/>
      <c r="D13" s="90"/>
      <c r="E13" s="91"/>
      <c r="F13" s="136"/>
      <c r="G13" s="136"/>
      <c r="H13" s="91"/>
      <c r="I13" s="92">
        <f>H13</f>
        <v>0</v>
      </c>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94">
        <f t="shared" ref="AI13:AI44" si="18">ROUND($I13*J13,0)</f>
        <v>0</v>
      </c>
      <c r="AJ13" s="26">
        <f t="shared" ref="AJ13:AJ44" si="19">ROUND($I13*K13,0)</f>
        <v>0</v>
      </c>
      <c r="AK13" s="26">
        <f t="shared" ref="AK13:AK44" si="20">ROUND($I13*L13,0)</f>
        <v>0</v>
      </c>
      <c r="AL13" s="26">
        <f t="shared" ref="AL13:AL44" si="21">ROUND($I13*M13,0)</f>
        <v>0</v>
      </c>
      <c r="AM13" s="26">
        <f t="shared" ref="AM13:AM44" si="22">ROUND($I13*N13,0)</f>
        <v>0</v>
      </c>
      <c r="AN13" s="26">
        <f t="shared" ref="AN13:AN44" si="23">ROUND($I13*O13,0)</f>
        <v>0</v>
      </c>
      <c r="AO13" s="26">
        <f t="shared" ref="AO13:AO44" si="24">ROUND($I13*P13,0)</f>
        <v>0</v>
      </c>
      <c r="AP13" s="26">
        <f t="shared" ref="AP13:AP44" si="25">ROUND($I13*Q13,0)</f>
        <v>0</v>
      </c>
      <c r="AQ13" s="26">
        <f t="shared" ref="AQ13:AQ44" si="26">ROUND($I13*R13,0)</f>
        <v>0</v>
      </c>
      <c r="AR13" s="26">
        <f t="shared" ref="AR13:AR44" si="27">ROUND($I13*S13,0)</f>
        <v>0</v>
      </c>
      <c r="AS13" s="26">
        <f t="shared" ref="AS13:AS44" si="28">ROUND($I13*T13,0)</f>
        <v>0</v>
      </c>
      <c r="AT13" s="26">
        <f t="shared" ref="AT13:AT44" si="29">ROUND($I13*U13,0)</f>
        <v>0</v>
      </c>
      <c r="AU13" s="26">
        <f t="shared" ref="AU13:AU44" si="30">ROUND($I13*V13,0)</f>
        <v>0</v>
      </c>
      <c r="AV13" s="26">
        <f t="shared" ref="AV13:AV44" si="31">ROUND($I13*W13,0)</f>
        <v>0</v>
      </c>
      <c r="AW13" s="26">
        <f t="shared" ref="AW13:AW44" si="32">ROUND($I13*X13,0)</f>
        <v>0</v>
      </c>
      <c r="AX13" s="26">
        <f t="shared" ref="AX13:AX44" si="33">ROUND($I13*Y13,0)</f>
        <v>0</v>
      </c>
      <c r="AY13" s="26">
        <f t="shared" ref="AY13:AY44" si="34">ROUND($I13*Z13,0)</f>
        <v>0</v>
      </c>
      <c r="AZ13" s="26">
        <f t="shared" ref="AZ13:AZ44" si="35">ROUND($I13*AA13,0)</f>
        <v>0</v>
      </c>
      <c r="BA13" s="26">
        <f t="shared" ref="BA13:BA44" si="36">ROUND($I13*AB13,0)</f>
        <v>0</v>
      </c>
      <c r="BB13" s="26">
        <f t="shared" ref="BB13" si="37">ROUND($I13*AC13,0)</f>
        <v>0</v>
      </c>
      <c r="BC13" s="26">
        <f t="shared" ref="BC13" si="38">ROUND($I13*AD13,0)</f>
        <v>0</v>
      </c>
      <c r="BD13" s="26">
        <f t="shared" ref="BD13" si="39">ROUND($I13*AE13,0)</f>
        <v>0</v>
      </c>
      <c r="BE13" s="26">
        <f t="shared" ref="BE13" si="40">ROUND($I13*AF13,0)</f>
        <v>0</v>
      </c>
      <c r="BF13" s="26">
        <f t="shared" ref="BF13" si="41">ROUND($I13*AG13,0)</f>
        <v>0</v>
      </c>
      <c r="BG13" s="26">
        <f t="shared" ref="BG13" si="42">ROUND($I13*AH13,0)</f>
        <v>0</v>
      </c>
      <c r="BH13" s="107">
        <f>IF(I13&gt;SUM(AI13:BG13),+I13-SUM(AI13:BG13), 0)</f>
        <v>0</v>
      </c>
      <c r="BI13" s="34">
        <f>SUM(AI13:BH13)</f>
        <v>0</v>
      </c>
      <c r="BJ13" s="34">
        <f t="shared" ref="BJ13:BJ44" si="43">+BI13-I13</f>
        <v>0</v>
      </c>
      <c r="BK13" s="149">
        <f>+BF13</f>
        <v>0</v>
      </c>
      <c r="BL13" s="150">
        <f>IF(BK13=0,0,IF(SUM(BM13:CE13)&gt;1,0,1-SUM(BM13:CE13)))</f>
        <v>0</v>
      </c>
      <c r="BM13" s="58"/>
      <c r="BN13" s="59"/>
      <c r="BO13" s="59"/>
      <c r="BP13" s="59"/>
      <c r="BQ13" s="59"/>
      <c r="BR13" s="59"/>
      <c r="BS13" s="59"/>
      <c r="BT13" s="59"/>
      <c r="BU13" s="59"/>
      <c r="BV13" s="59"/>
      <c r="BW13" s="59"/>
      <c r="BX13" s="59"/>
      <c r="BY13" s="59"/>
      <c r="BZ13" s="59"/>
      <c r="CA13" s="59"/>
      <c r="CB13" s="59"/>
      <c r="CC13" s="59"/>
      <c r="CD13" s="59"/>
      <c r="CE13" s="60"/>
      <c r="CF13" s="149">
        <f>BF13-SUM(CG13:CY13)</f>
        <v>0</v>
      </c>
      <c r="CG13" s="149">
        <f>ROUND(+$BK13*BM13,0)</f>
        <v>0</v>
      </c>
      <c r="CH13" s="149">
        <f t="shared" ref="CH13:CY13" si="44">ROUND(+$BK13*BN13,0)</f>
        <v>0</v>
      </c>
      <c r="CI13" s="149">
        <f t="shared" si="44"/>
        <v>0</v>
      </c>
      <c r="CJ13" s="149">
        <f t="shared" si="44"/>
        <v>0</v>
      </c>
      <c r="CK13" s="149">
        <f t="shared" si="44"/>
        <v>0</v>
      </c>
      <c r="CL13" s="149">
        <f t="shared" si="44"/>
        <v>0</v>
      </c>
      <c r="CM13" s="149">
        <f t="shared" si="44"/>
        <v>0</v>
      </c>
      <c r="CN13" s="149">
        <f t="shared" si="44"/>
        <v>0</v>
      </c>
      <c r="CO13" s="149">
        <f t="shared" si="44"/>
        <v>0</v>
      </c>
      <c r="CP13" s="149">
        <f t="shared" si="44"/>
        <v>0</v>
      </c>
      <c r="CQ13" s="149">
        <f t="shared" si="44"/>
        <v>0</v>
      </c>
      <c r="CR13" s="149">
        <f t="shared" si="44"/>
        <v>0</v>
      </c>
      <c r="CS13" s="149">
        <f t="shared" si="44"/>
        <v>0</v>
      </c>
      <c r="CT13" s="149">
        <f t="shared" si="44"/>
        <v>0</v>
      </c>
      <c r="CU13" s="149">
        <f t="shared" si="44"/>
        <v>0</v>
      </c>
      <c r="CV13" s="149">
        <f t="shared" si="44"/>
        <v>0</v>
      </c>
      <c r="CW13" s="149">
        <f t="shared" si="44"/>
        <v>0</v>
      </c>
      <c r="CX13" s="149">
        <f t="shared" si="44"/>
        <v>0</v>
      </c>
      <c r="CY13" s="149">
        <f t="shared" si="44"/>
        <v>0</v>
      </c>
      <c r="CZ13" s="149">
        <f t="shared" ref="CZ13:CZ44" si="45">SUM(CF13:CY13)</f>
        <v>0</v>
      </c>
      <c r="DA13" s="149">
        <f>+CZ13-BF13</f>
        <v>0</v>
      </c>
      <c r="DB13" s="149">
        <f>+BG13</f>
        <v>0</v>
      </c>
      <c r="DC13" s="150">
        <f>IF(DB13=0,0,1-SUM(DD13:DV13))</f>
        <v>0</v>
      </c>
      <c r="DD13" s="58"/>
      <c r="DE13" s="59"/>
      <c r="DF13" s="59"/>
      <c r="DG13" s="59"/>
      <c r="DH13" s="59"/>
      <c r="DI13" s="59"/>
      <c r="DJ13" s="59"/>
      <c r="DK13" s="59"/>
      <c r="DL13" s="59"/>
      <c r="DM13" s="59"/>
      <c r="DN13" s="59"/>
      <c r="DO13" s="59"/>
      <c r="DP13" s="59"/>
      <c r="DQ13" s="59"/>
      <c r="DR13" s="59"/>
      <c r="DS13" s="59"/>
      <c r="DT13" s="59"/>
      <c r="DU13" s="59"/>
      <c r="DV13" s="60"/>
      <c r="DW13" s="149">
        <f>IF(DB13&gt;SUM(DX13:EP13),DB13-SUM(DX13:EP13),0)</f>
        <v>0</v>
      </c>
      <c r="DX13" s="149">
        <f>ROUND(+$DB13*DD13,0)</f>
        <v>0</v>
      </c>
      <c r="DY13" s="149">
        <f t="shared" ref="DY13:EP13" si="46">ROUND(+$DB13*DE13,0)</f>
        <v>0</v>
      </c>
      <c r="DZ13" s="149">
        <f t="shared" si="46"/>
        <v>0</v>
      </c>
      <c r="EA13" s="149">
        <f t="shared" si="46"/>
        <v>0</v>
      </c>
      <c r="EB13" s="149">
        <f t="shared" si="46"/>
        <v>0</v>
      </c>
      <c r="EC13" s="149">
        <f t="shared" si="46"/>
        <v>0</v>
      </c>
      <c r="ED13" s="149">
        <f t="shared" si="46"/>
        <v>0</v>
      </c>
      <c r="EE13" s="149">
        <f t="shared" si="46"/>
        <v>0</v>
      </c>
      <c r="EF13" s="149">
        <f t="shared" si="46"/>
        <v>0</v>
      </c>
      <c r="EG13" s="149">
        <f t="shared" si="46"/>
        <v>0</v>
      </c>
      <c r="EH13" s="149">
        <f t="shared" si="46"/>
        <v>0</v>
      </c>
      <c r="EI13" s="149">
        <f t="shared" si="46"/>
        <v>0</v>
      </c>
      <c r="EJ13" s="149">
        <f t="shared" si="46"/>
        <v>0</v>
      </c>
      <c r="EK13" s="149">
        <f t="shared" si="46"/>
        <v>0</v>
      </c>
      <c r="EL13" s="149">
        <f t="shared" si="46"/>
        <v>0</v>
      </c>
      <c r="EM13" s="149">
        <f t="shared" si="46"/>
        <v>0</v>
      </c>
      <c r="EN13" s="149">
        <f t="shared" si="46"/>
        <v>0</v>
      </c>
      <c r="EO13" s="149">
        <f t="shared" si="46"/>
        <v>0</v>
      </c>
      <c r="EP13" s="149">
        <f t="shared" si="46"/>
        <v>0</v>
      </c>
      <c r="EQ13" s="149">
        <f>SUM(DW13:EP13)</f>
        <v>0</v>
      </c>
      <c r="ER13" s="149">
        <f>+EQ13-DB13</f>
        <v>0</v>
      </c>
    </row>
    <row r="14" spans="1:148" x14ac:dyDescent="0.35">
      <c r="A14" s="62">
        <f>ROWS($12:14)-1</f>
        <v>2</v>
      </c>
      <c r="B14" s="95"/>
      <c r="C14" s="69"/>
      <c r="D14" s="95"/>
      <c r="E14" s="96"/>
      <c r="F14" s="137"/>
      <c r="G14" s="137"/>
      <c r="H14" s="96"/>
      <c r="I14" s="92">
        <f t="shared" ref="I14:I62" si="47">H14</f>
        <v>0</v>
      </c>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99">
        <f t="shared" si="18"/>
        <v>0</v>
      </c>
      <c r="AJ14" s="27">
        <f t="shared" si="19"/>
        <v>0</v>
      </c>
      <c r="AK14" s="27">
        <f t="shared" si="20"/>
        <v>0</v>
      </c>
      <c r="AL14" s="27">
        <f t="shared" si="21"/>
        <v>0</v>
      </c>
      <c r="AM14" s="27">
        <f t="shared" si="22"/>
        <v>0</v>
      </c>
      <c r="AN14" s="27">
        <f t="shared" si="23"/>
        <v>0</v>
      </c>
      <c r="AO14" s="27">
        <f t="shared" si="24"/>
        <v>0</v>
      </c>
      <c r="AP14" s="27">
        <f t="shared" si="25"/>
        <v>0</v>
      </c>
      <c r="AQ14" s="27">
        <f t="shared" si="26"/>
        <v>0</v>
      </c>
      <c r="AR14" s="27">
        <f t="shared" si="27"/>
        <v>0</v>
      </c>
      <c r="AS14" s="27">
        <f t="shared" si="28"/>
        <v>0</v>
      </c>
      <c r="AT14" s="27">
        <f t="shared" si="29"/>
        <v>0</v>
      </c>
      <c r="AU14" s="27">
        <f t="shared" si="30"/>
        <v>0</v>
      </c>
      <c r="AV14" s="27">
        <f t="shared" si="31"/>
        <v>0</v>
      </c>
      <c r="AW14" s="27">
        <f t="shared" si="32"/>
        <v>0</v>
      </c>
      <c r="AX14" s="27">
        <f t="shared" si="33"/>
        <v>0</v>
      </c>
      <c r="AY14" s="27">
        <f t="shared" si="34"/>
        <v>0</v>
      </c>
      <c r="AZ14" s="27">
        <f t="shared" si="35"/>
        <v>0</v>
      </c>
      <c r="BA14" s="27">
        <f t="shared" si="36"/>
        <v>0</v>
      </c>
      <c r="BB14" s="26">
        <f t="shared" ref="BB14:BB62" si="48">ROUND($I14*AC14,0)</f>
        <v>0</v>
      </c>
      <c r="BC14" s="26">
        <f t="shared" ref="BC14:BC62" si="49">ROUND($I14*AD14,0)</f>
        <v>0</v>
      </c>
      <c r="BD14" s="26">
        <f t="shared" ref="BD14:BD62" si="50">ROUND($I14*AE14,0)</f>
        <v>0</v>
      </c>
      <c r="BE14" s="26">
        <f t="shared" ref="BE14:BE62" si="51">ROUND($I14*AF14,0)</f>
        <v>0</v>
      </c>
      <c r="BF14" s="26">
        <f t="shared" ref="BF14:BF62" si="52">ROUND($I14*AG14,0)</f>
        <v>0</v>
      </c>
      <c r="BG14" s="26">
        <f t="shared" ref="BG14:BG62" si="53">ROUND($I14*AH14,0)</f>
        <v>0</v>
      </c>
      <c r="BH14" s="107">
        <f t="shared" ref="BH14:BH62" si="54">IF(I14&gt;SUM(AI14:BG14),+I14-SUM(AI14:BG14), 0)</f>
        <v>0</v>
      </c>
      <c r="BI14" s="36">
        <f>SUM(AI14:BH14)</f>
        <v>0</v>
      </c>
      <c r="BJ14" s="36">
        <f t="shared" si="43"/>
        <v>0</v>
      </c>
      <c r="BK14" s="149">
        <f t="shared" ref="BK14:BK62" si="55">+BF14</f>
        <v>0</v>
      </c>
      <c r="BL14" s="150">
        <f t="shared" ref="BL14:BL62" si="56">IF(BK14=0,0,IF(SUM(BM14:CE14)&gt;1,0,1-SUM(BM14:CE14)))</f>
        <v>0</v>
      </c>
      <c r="BM14" s="71"/>
      <c r="BN14" s="72"/>
      <c r="BO14" s="72"/>
      <c r="BP14" s="72"/>
      <c r="BQ14" s="72"/>
      <c r="BR14" s="72"/>
      <c r="BS14" s="72"/>
      <c r="BT14" s="72"/>
      <c r="BU14" s="72"/>
      <c r="BV14" s="72"/>
      <c r="BW14" s="72"/>
      <c r="BX14" s="72"/>
      <c r="BY14" s="72"/>
      <c r="BZ14" s="72"/>
      <c r="CA14" s="72"/>
      <c r="CB14" s="72"/>
      <c r="CC14" s="72"/>
      <c r="CD14" s="72"/>
      <c r="CE14" s="73"/>
      <c r="CF14" s="149">
        <f t="shared" ref="CF14:CF62" si="57">BF14-SUM(CG14:CY14)</f>
        <v>0</v>
      </c>
      <c r="CG14" s="149">
        <f t="shared" ref="CG14:CG62" si="58">ROUND(+$BK14*BM14,0)</f>
        <v>0</v>
      </c>
      <c r="CH14" s="149">
        <f t="shared" ref="CH14:CH62" si="59">ROUND(+$BK14*BN14,0)</f>
        <v>0</v>
      </c>
      <c r="CI14" s="149">
        <f t="shared" ref="CI14:CI62" si="60">ROUND(+$BK14*BO14,0)</f>
        <v>0</v>
      </c>
      <c r="CJ14" s="149">
        <f t="shared" ref="CJ14:CJ62" si="61">ROUND(+$BK14*BP14,0)</f>
        <v>0</v>
      </c>
      <c r="CK14" s="149">
        <f t="shared" ref="CK14:CK62" si="62">ROUND(+$BK14*BQ14,0)</f>
        <v>0</v>
      </c>
      <c r="CL14" s="149">
        <f t="shared" ref="CL14:CL62" si="63">ROUND(+$BK14*BR14,0)</f>
        <v>0</v>
      </c>
      <c r="CM14" s="149">
        <f t="shared" ref="CM14:CM62" si="64">ROUND(+$BK14*BS14,0)</f>
        <v>0</v>
      </c>
      <c r="CN14" s="149">
        <f t="shared" ref="CN14:CN62" si="65">ROUND(+$BK14*BT14,0)</f>
        <v>0</v>
      </c>
      <c r="CO14" s="149">
        <f t="shared" ref="CO14:CO62" si="66">ROUND(+$BK14*BU14,0)</f>
        <v>0</v>
      </c>
      <c r="CP14" s="149">
        <f t="shared" ref="CP14:CP62" si="67">ROUND(+$BK14*BV14,0)</f>
        <v>0</v>
      </c>
      <c r="CQ14" s="149">
        <f t="shared" ref="CQ14:CQ62" si="68">ROUND(+$BK14*BW14,0)</f>
        <v>0</v>
      </c>
      <c r="CR14" s="149">
        <f t="shared" ref="CR14:CR62" si="69">ROUND(+$BK14*BX14,0)</f>
        <v>0</v>
      </c>
      <c r="CS14" s="149">
        <f t="shared" ref="CS14:CS62" si="70">ROUND(+$BK14*BY14,0)</f>
        <v>0</v>
      </c>
      <c r="CT14" s="149">
        <f t="shared" ref="CT14:CT62" si="71">ROUND(+$BK14*BZ14,0)</f>
        <v>0</v>
      </c>
      <c r="CU14" s="149">
        <f t="shared" ref="CU14:CU62" si="72">ROUND(+$BK14*CA14,0)</f>
        <v>0</v>
      </c>
      <c r="CV14" s="149">
        <f t="shared" ref="CV14:CV62" si="73">ROUND(+$BK14*CB14,0)</f>
        <v>0</v>
      </c>
      <c r="CW14" s="149">
        <f t="shared" ref="CW14:CW62" si="74">ROUND(+$BK14*CC14,0)</f>
        <v>0</v>
      </c>
      <c r="CX14" s="149">
        <f t="shared" ref="CX14:CX62" si="75">ROUND(+$BK14*CD14,0)</f>
        <v>0</v>
      </c>
      <c r="CY14" s="149">
        <f t="shared" ref="CY14:CY62" si="76">ROUND(+$BK14*CE14,0)</f>
        <v>0</v>
      </c>
      <c r="CZ14" s="149">
        <f t="shared" si="45"/>
        <v>0</v>
      </c>
      <c r="DA14" s="149">
        <f t="shared" ref="DA14:DA62" si="77">+CZ14-BF14</f>
        <v>0</v>
      </c>
      <c r="DB14" s="149">
        <f t="shared" ref="DB14:DB62" si="78">+BG14</f>
        <v>0</v>
      </c>
      <c r="DC14" s="150">
        <f t="shared" ref="DC14:DC62" si="79">IF(DB14=0,0,1-SUM(DD14:DV14))</f>
        <v>0</v>
      </c>
      <c r="DD14" s="71"/>
      <c r="DE14" s="72"/>
      <c r="DF14" s="72"/>
      <c r="DG14" s="72"/>
      <c r="DH14" s="72"/>
      <c r="DI14" s="72"/>
      <c r="DJ14" s="72"/>
      <c r="DK14" s="72"/>
      <c r="DL14" s="72"/>
      <c r="DM14" s="72"/>
      <c r="DN14" s="72"/>
      <c r="DO14" s="72"/>
      <c r="DP14" s="72"/>
      <c r="DQ14" s="72"/>
      <c r="DR14" s="72"/>
      <c r="DS14" s="72"/>
      <c r="DT14" s="72"/>
      <c r="DU14" s="72"/>
      <c r="DV14" s="73"/>
      <c r="DW14" s="149">
        <f t="shared" ref="DW14:DW62" si="80">IF(DB14&gt;SUM(DX14:EP14),DB14-SUM(DX14:EP14),0)</f>
        <v>0</v>
      </c>
      <c r="DX14" s="149">
        <f t="shared" ref="DX14:DX62" si="81">ROUND(+$DB14*DD14,0)</f>
        <v>0</v>
      </c>
      <c r="DY14" s="149">
        <f t="shared" ref="DY14:DY62" si="82">ROUND(+$DB14*DE14,0)</f>
        <v>0</v>
      </c>
      <c r="DZ14" s="149">
        <f t="shared" ref="DZ14:DZ62" si="83">ROUND(+$DB14*DF14,0)</f>
        <v>0</v>
      </c>
      <c r="EA14" s="149">
        <f t="shared" ref="EA14:EA62" si="84">ROUND(+$DB14*DG14,0)</f>
        <v>0</v>
      </c>
      <c r="EB14" s="149">
        <f t="shared" ref="EB14:EB62" si="85">ROUND(+$DB14*DH14,0)</f>
        <v>0</v>
      </c>
      <c r="EC14" s="149">
        <f t="shared" ref="EC14:EC62" si="86">ROUND(+$DB14*DI14,0)</f>
        <v>0</v>
      </c>
      <c r="ED14" s="149">
        <f t="shared" ref="ED14:ED62" si="87">ROUND(+$DB14*DJ14,0)</f>
        <v>0</v>
      </c>
      <c r="EE14" s="149">
        <f t="shared" ref="EE14:EE62" si="88">ROUND(+$DB14*DK14,0)</f>
        <v>0</v>
      </c>
      <c r="EF14" s="149">
        <f t="shared" ref="EF14:EF62" si="89">ROUND(+$DB14*DL14,0)</f>
        <v>0</v>
      </c>
      <c r="EG14" s="149">
        <f t="shared" ref="EG14:EG62" si="90">ROUND(+$DB14*DM14,0)</f>
        <v>0</v>
      </c>
      <c r="EH14" s="149">
        <f t="shared" ref="EH14:EH62" si="91">ROUND(+$DB14*DN14,0)</f>
        <v>0</v>
      </c>
      <c r="EI14" s="149">
        <f t="shared" ref="EI14:EI62" si="92">ROUND(+$DB14*DO14,0)</f>
        <v>0</v>
      </c>
      <c r="EJ14" s="149">
        <f t="shared" ref="EJ14:EJ62" si="93">ROUND(+$DB14*DP14,0)</f>
        <v>0</v>
      </c>
      <c r="EK14" s="149">
        <f t="shared" ref="EK14:EK62" si="94">ROUND(+$DB14*DQ14,0)</f>
        <v>0</v>
      </c>
      <c r="EL14" s="149">
        <f t="shared" ref="EL14:EL62" si="95">ROUND(+$DB14*DR14,0)</f>
        <v>0</v>
      </c>
      <c r="EM14" s="149">
        <f t="shared" ref="EM14:EM62" si="96">ROUND(+$DB14*DS14,0)</f>
        <v>0</v>
      </c>
      <c r="EN14" s="149">
        <f t="shared" ref="EN14:EN62" si="97">ROUND(+$DB14*DT14,0)</f>
        <v>0</v>
      </c>
      <c r="EO14" s="149">
        <f t="shared" ref="EO14:EO62" si="98">ROUND(+$DB14*DU14,0)</f>
        <v>0</v>
      </c>
      <c r="EP14" s="149">
        <f t="shared" ref="EP14:EP62" si="99">ROUND(+$DB14*DV14,0)</f>
        <v>0</v>
      </c>
      <c r="EQ14" s="149">
        <f t="shared" ref="EQ14:EQ62" si="100">SUM(DW14:EP14)</f>
        <v>0</v>
      </c>
      <c r="ER14" s="149">
        <f t="shared" ref="ER14:ER62" si="101">+EQ14-DB14</f>
        <v>0</v>
      </c>
    </row>
    <row r="15" spans="1:148" x14ac:dyDescent="0.35">
      <c r="A15" s="62">
        <f>ROWS($12:15)-1</f>
        <v>3</v>
      </c>
      <c r="B15" s="95"/>
      <c r="C15" s="69"/>
      <c r="D15" s="95"/>
      <c r="E15" s="96"/>
      <c r="F15" s="137"/>
      <c r="G15" s="137"/>
      <c r="H15" s="96"/>
      <c r="I15" s="92">
        <f t="shared" si="47"/>
        <v>0</v>
      </c>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99">
        <f t="shared" si="18"/>
        <v>0</v>
      </c>
      <c r="AJ15" s="27">
        <f t="shared" si="19"/>
        <v>0</v>
      </c>
      <c r="AK15" s="27">
        <f t="shared" si="20"/>
        <v>0</v>
      </c>
      <c r="AL15" s="27">
        <f t="shared" si="21"/>
        <v>0</v>
      </c>
      <c r="AM15" s="27">
        <f t="shared" si="22"/>
        <v>0</v>
      </c>
      <c r="AN15" s="27">
        <f t="shared" si="23"/>
        <v>0</v>
      </c>
      <c r="AO15" s="27">
        <f t="shared" si="24"/>
        <v>0</v>
      </c>
      <c r="AP15" s="27">
        <f t="shared" si="25"/>
        <v>0</v>
      </c>
      <c r="AQ15" s="27">
        <f t="shared" si="26"/>
        <v>0</v>
      </c>
      <c r="AR15" s="27">
        <f t="shared" si="27"/>
        <v>0</v>
      </c>
      <c r="AS15" s="27">
        <f t="shared" si="28"/>
        <v>0</v>
      </c>
      <c r="AT15" s="27">
        <f t="shared" si="29"/>
        <v>0</v>
      </c>
      <c r="AU15" s="27">
        <f t="shared" si="30"/>
        <v>0</v>
      </c>
      <c r="AV15" s="27">
        <f t="shared" si="31"/>
        <v>0</v>
      </c>
      <c r="AW15" s="27">
        <f t="shared" si="32"/>
        <v>0</v>
      </c>
      <c r="AX15" s="27">
        <f t="shared" si="33"/>
        <v>0</v>
      </c>
      <c r="AY15" s="27">
        <f t="shared" si="34"/>
        <v>0</v>
      </c>
      <c r="AZ15" s="27">
        <f t="shared" si="35"/>
        <v>0</v>
      </c>
      <c r="BA15" s="27">
        <f t="shared" si="36"/>
        <v>0</v>
      </c>
      <c r="BB15" s="26">
        <f t="shared" si="48"/>
        <v>0</v>
      </c>
      <c r="BC15" s="26">
        <f t="shared" si="49"/>
        <v>0</v>
      </c>
      <c r="BD15" s="26">
        <f t="shared" si="50"/>
        <v>0</v>
      </c>
      <c r="BE15" s="26">
        <f t="shared" si="51"/>
        <v>0</v>
      </c>
      <c r="BF15" s="26">
        <f t="shared" si="52"/>
        <v>0</v>
      </c>
      <c r="BG15" s="26">
        <f t="shared" si="53"/>
        <v>0</v>
      </c>
      <c r="BH15" s="107">
        <f t="shared" si="54"/>
        <v>0</v>
      </c>
      <c r="BI15" s="36">
        <f>SUM(AI15:BH15)</f>
        <v>0</v>
      </c>
      <c r="BJ15" s="36">
        <f t="shared" si="43"/>
        <v>0</v>
      </c>
      <c r="BK15" s="149">
        <f t="shared" si="55"/>
        <v>0</v>
      </c>
      <c r="BL15" s="150">
        <f t="shared" si="56"/>
        <v>0</v>
      </c>
      <c r="BM15" s="71"/>
      <c r="BN15" s="72"/>
      <c r="BO15" s="72"/>
      <c r="BP15" s="72"/>
      <c r="BQ15" s="72"/>
      <c r="BR15" s="72"/>
      <c r="BS15" s="72"/>
      <c r="BT15" s="72"/>
      <c r="BU15" s="72"/>
      <c r="BV15" s="72"/>
      <c r="BW15" s="72"/>
      <c r="BX15" s="72"/>
      <c r="BY15" s="72"/>
      <c r="BZ15" s="72"/>
      <c r="CA15" s="72"/>
      <c r="CB15" s="72"/>
      <c r="CC15" s="72"/>
      <c r="CD15" s="72"/>
      <c r="CE15" s="73"/>
      <c r="CF15" s="149">
        <f t="shared" si="57"/>
        <v>0</v>
      </c>
      <c r="CG15" s="149">
        <f t="shared" si="58"/>
        <v>0</v>
      </c>
      <c r="CH15" s="149">
        <f t="shared" si="59"/>
        <v>0</v>
      </c>
      <c r="CI15" s="149">
        <f t="shared" si="60"/>
        <v>0</v>
      </c>
      <c r="CJ15" s="149">
        <f t="shared" si="61"/>
        <v>0</v>
      </c>
      <c r="CK15" s="149">
        <f t="shared" si="62"/>
        <v>0</v>
      </c>
      <c r="CL15" s="149">
        <f t="shared" si="63"/>
        <v>0</v>
      </c>
      <c r="CM15" s="149">
        <f t="shared" si="64"/>
        <v>0</v>
      </c>
      <c r="CN15" s="149">
        <f t="shared" si="65"/>
        <v>0</v>
      </c>
      <c r="CO15" s="149">
        <f t="shared" si="66"/>
        <v>0</v>
      </c>
      <c r="CP15" s="149">
        <f t="shared" si="67"/>
        <v>0</v>
      </c>
      <c r="CQ15" s="149">
        <f t="shared" si="68"/>
        <v>0</v>
      </c>
      <c r="CR15" s="149">
        <f t="shared" si="69"/>
        <v>0</v>
      </c>
      <c r="CS15" s="149">
        <f t="shared" si="70"/>
        <v>0</v>
      </c>
      <c r="CT15" s="149">
        <f t="shared" si="71"/>
        <v>0</v>
      </c>
      <c r="CU15" s="149">
        <f t="shared" si="72"/>
        <v>0</v>
      </c>
      <c r="CV15" s="149">
        <f t="shared" si="73"/>
        <v>0</v>
      </c>
      <c r="CW15" s="149">
        <f t="shared" si="74"/>
        <v>0</v>
      </c>
      <c r="CX15" s="149">
        <f t="shared" si="75"/>
        <v>0</v>
      </c>
      <c r="CY15" s="149">
        <f t="shared" si="76"/>
        <v>0</v>
      </c>
      <c r="CZ15" s="149">
        <f t="shared" si="45"/>
        <v>0</v>
      </c>
      <c r="DA15" s="149">
        <f t="shared" si="77"/>
        <v>0</v>
      </c>
      <c r="DB15" s="149">
        <f t="shared" si="78"/>
        <v>0</v>
      </c>
      <c r="DC15" s="150">
        <f t="shared" si="79"/>
        <v>0</v>
      </c>
      <c r="DD15" s="71"/>
      <c r="DE15" s="72"/>
      <c r="DF15" s="72"/>
      <c r="DG15" s="72"/>
      <c r="DH15" s="72"/>
      <c r="DI15" s="72"/>
      <c r="DJ15" s="72"/>
      <c r="DK15" s="72"/>
      <c r="DL15" s="72"/>
      <c r="DM15" s="72"/>
      <c r="DN15" s="72"/>
      <c r="DO15" s="72"/>
      <c r="DP15" s="72"/>
      <c r="DQ15" s="72"/>
      <c r="DR15" s="72"/>
      <c r="DS15" s="72"/>
      <c r="DT15" s="72"/>
      <c r="DU15" s="72"/>
      <c r="DV15" s="73"/>
      <c r="DW15" s="149">
        <f t="shared" si="80"/>
        <v>0</v>
      </c>
      <c r="DX15" s="149">
        <f t="shared" si="81"/>
        <v>0</v>
      </c>
      <c r="DY15" s="149">
        <f t="shared" si="82"/>
        <v>0</v>
      </c>
      <c r="DZ15" s="149">
        <f t="shared" si="83"/>
        <v>0</v>
      </c>
      <c r="EA15" s="149">
        <f t="shared" si="84"/>
        <v>0</v>
      </c>
      <c r="EB15" s="149">
        <f t="shared" si="85"/>
        <v>0</v>
      </c>
      <c r="EC15" s="149">
        <f t="shared" si="86"/>
        <v>0</v>
      </c>
      <c r="ED15" s="149">
        <f t="shared" si="87"/>
        <v>0</v>
      </c>
      <c r="EE15" s="149">
        <f t="shared" si="88"/>
        <v>0</v>
      </c>
      <c r="EF15" s="149">
        <f t="shared" si="89"/>
        <v>0</v>
      </c>
      <c r="EG15" s="149">
        <f t="shared" si="90"/>
        <v>0</v>
      </c>
      <c r="EH15" s="149">
        <f t="shared" si="91"/>
        <v>0</v>
      </c>
      <c r="EI15" s="149">
        <f t="shared" si="92"/>
        <v>0</v>
      </c>
      <c r="EJ15" s="149">
        <f t="shared" si="93"/>
        <v>0</v>
      </c>
      <c r="EK15" s="149">
        <f t="shared" si="94"/>
        <v>0</v>
      </c>
      <c r="EL15" s="149">
        <f t="shared" si="95"/>
        <v>0</v>
      </c>
      <c r="EM15" s="149">
        <f t="shared" si="96"/>
        <v>0</v>
      </c>
      <c r="EN15" s="149">
        <f t="shared" si="97"/>
        <v>0</v>
      </c>
      <c r="EO15" s="149">
        <f t="shared" si="98"/>
        <v>0</v>
      </c>
      <c r="EP15" s="149">
        <f t="shared" si="99"/>
        <v>0</v>
      </c>
      <c r="EQ15" s="149">
        <f t="shared" si="100"/>
        <v>0</v>
      </c>
      <c r="ER15" s="149">
        <f t="shared" si="101"/>
        <v>0</v>
      </c>
    </row>
    <row r="16" spans="1:148" x14ac:dyDescent="0.35">
      <c r="A16" s="62">
        <f>ROWS($12:16)-1</f>
        <v>4</v>
      </c>
      <c r="B16" s="95"/>
      <c r="C16" s="69"/>
      <c r="D16" s="95"/>
      <c r="E16" s="96"/>
      <c r="F16" s="137"/>
      <c r="G16" s="137"/>
      <c r="H16" s="96"/>
      <c r="I16" s="92">
        <f t="shared" si="47"/>
        <v>0</v>
      </c>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99">
        <f t="shared" si="18"/>
        <v>0</v>
      </c>
      <c r="AJ16" s="27">
        <f t="shared" si="19"/>
        <v>0</v>
      </c>
      <c r="AK16" s="27">
        <f t="shared" si="20"/>
        <v>0</v>
      </c>
      <c r="AL16" s="27">
        <f t="shared" si="21"/>
        <v>0</v>
      </c>
      <c r="AM16" s="27">
        <f t="shared" si="22"/>
        <v>0</v>
      </c>
      <c r="AN16" s="27">
        <f t="shared" si="23"/>
        <v>0</v>
      </c>
      <c r="AO16" s="27">
        <f t="shared" si="24"/>
        <v>0</v>
      </c>
      <c r="AP16" s="27">
        <f t="shared" si="25"/>
        <v>0</v>
      </c>
      <c r="AQ16" s="27">
        <f t="shared" si="26"/>
        <v>0</v>
      </c>
      <c r="AR16" s="27">
        <f t="shared" si="27"/>
        <v>0</v>
      </c>
      <c r="AS16" s="27">
        <f t="shared" si="28"/>
        <v>0</v>
      </c>
      <c r="AT16" s="27">
        <f t="shared" si="29"/>
        <v>0</v>
      </c>
      <c r="AU16" s="27">
        <f t="shared" si="30"/>
        <v>0</v>
      </c>
      <c r="AV16" s="27">
        <f t="shared" si="31"/>
        <v>0</v>
      </c>
      <c r="AW16" s="27">
        <f t="shared" si="32"/>
        <v>0</v>
      </c>
      <c r="AX16" s="27">
        <f t="shared" si="33"/>
        <v>0</v>
      </c>
      <c r="AY16" s="27">
        <f t="shared" si="34"/>
        <v>0</v>
      </c>
      <c r="AZ16" s="27">
        <f t="shared" si="35"/>
        <v>0</v>
      </c>
      <c r="BA16" s="27">
        <f t="shared" si="36"/>
        <v>0</v>
      </c>
      <c r="BB16" s="26">
        <f t="shared" si="48"/>
        <v>0</v>
      </c>
      <c r="BC16" s="26">
        <f t="shared" si="49"/>
        <v>0</v>
      </c>
      <c r="BD16" s="26">
        <f t="shared" si="50"/>
        <v>0</v>
      </c>
      <c r="BE16" s="26">
        <f t="shared" si="51"/>
        <v>0</v>
      </c>
      <c r="BF16" s="26">
        <f t="shared" si="52"/>
        <v>0</v>
      </c>
      <c r="BG16" s="26">
        <f t="shared" si="53"/>
        <v>0</v>
      </c>
      <c r="BH16" s="107">
        <f t="shared" si="54"/>
        <v>0</v>
      </c>
      <c r="BI16" s="36">
        <f t="shared" ref="BI16:BI31" si="102">SUM(AI16:BH16)</f>
        <v>0</v>
      </c>
      <c r="BJ16" s="36">
        <f t="shared" si="43"/>
        <v>0</v>
      </c>
      <c r="BK16" s="149">
        <f t="shared" si="55"/>
        <v>0</v>
      </c>
      <c r="BL16" s="150">
        <f t="shared" si="56"/>
        <v>0</v>
      </c>
      <c r="BM16" s="71"/>
      <c r="BN16" s="72"/>
      <c r="BO16" s="72"/>
      <c r="BP16" s="72"/>
      <c r="BQ16" s="72"/>
      <c r="BR16" s="72"/>
      <c r="BS16" s="72"/>
      <c r="BT16" s="72"/>
      <c r="BU16" s="72"/>
      <c r="BV16" s="72"/>
      <c r="BW16" s="72"/>
      <c r="BX16" s="72"/>
      <c r="BY16" s="72"/>
      <c r="BZ16" s="72"/>
      <c r="CA16" s="72"/>
      <c r="CB16" s="72"/>
      <c r="CC16" s="72"/>
      <c r="CD16" s="72"/>
      <c r="CE16" s="73"/>
      <c r="CF16" s="149">
        <f>BF16-SUM(CG16:CY16)</f>
        <v>0</v>
      </c>
      <c r="CG16" s="149">
        <f t="shared" si="58"/>
        <v>0</v>
      </c>
      <c r="CH16" s="149">
        <f t="shared" si="59"/>
        <v>0</v>
      </c>
      <c r="CI16" s="149">
        <f t="shared" si="60"/>
        <v>0</v>
      </c>
      <c r="CJ16" s="149">
        <f t="shared" si="61"/>
        <v>0</v>
      </c>
      <c r="CK16" s="149">
        <f t="shared" si="62"/>
        <v>0</v>
      </c>
      <c r="CL16" s="149">
        <f t="shared" si="63"/>
        <v>0</v>
      </c>
      <c r="CM16" s="149">
        <f t="shared" si="64"/>
        <v>0</v>
      </c>
      <c r="CN16" s="149">
        <f t="shared" si="65"/>
        <v>0</v>
      </c>
      <c r="CO16" s="149">
        <f t="shared" si="66"/>
        <v>0</v>
      </c>
      <c r="CP16" s="149">
        <f t="shared" si="67"/>
        <v>0</v>
      </c>
      <c r="CQ16" s="149">
        <f t="shared" si="68"/>
        <v>0</v>
      </c>
      <c r="CR16" s="149">
        <f t="shared" si="69"/>
        <v>0</v>
      </c>
      <c r="CS16" s="149">
        <f t="shared" si="70"/>
        <v>0</v>
      </c>
      <c r="CT16" s="149">
        <f t="shared" si="71"/>
        <v>0</v>
      </c>
      <c r="CU16" s="149">
        <f t="shared" si="72"/>
        <v>0</v>
      </c>
      <c r="CV16" s="149">
        <f t="shared" si="73"/>
        <v>0</v>
      </c>
      <c r="CW16" s="149">
        <f t="shared" si="74"/>
        <v>0</v>
      </c>
      <c r="CX16" s="149">
        <f t="shared" si="75"/>
        <v>0</v>
      </c>
      <c r="CY16" s="149">
        <f t="shared" si="76"/>
        <v>0</v>
      </c>
      <c r="CZ16" s="149">
        <f t="shared" si="45"/>
        <v>0</v>
      </c>
      <c r="DA16" s="149">
        <f t="shared" si="77"/>
        <v>0</v>
      </c>
      <c r="DB16" s="149">
        <f t="shared" si="78"/>
        <v>0</v>
      </c>
      <c r="DC16" s="150">
        <f t="shared" si="79"/>
        <v>0</v>
      </c>
      <c r="DD16" s="71"/>
      <c r="DE16" s="72"/>
      <c r="DF16" s="72"/>
      <c r="DG16" s="72"/>
      <c r="DH16" s="72"/>
      <c r="DI16" s="72"/>
      <c r="DJ16" s="72"/>
      <c r="DK16" s="72"/>
      <c r="DL16" s="72"/>
      <c r="DM16" s="72"/>
      <c r="DN16" s="72"/>
      <c r="DO16" s="72"/>
      <c r="DP16" s="72"/>
      <c r="DQ16" s="72"/>
      <c r="DR16" s="72"/>
      <c r="DS16" s="72"/>
      <c r="DT16" s="72"/>
      <c r="DU16" s="72"/>
      <c r="DV16" s="73"/>
      <c r="DW16" s="149">
        <f t="shared" si="80"/>
        <v>0</v>
      </c>
      <c r="DX16" s="149">
        <f t="shared" si="81"/>
        <v>0</v>
      </c>
      <c r="DY16" s="149">
        <f t="shared" si="82"/>
        <v>0</v>
      </c>
      <c r="DZ16" s="149">
        <f t="shared" si="83"/>
        <v>0</v>
      </c>
      <c r="EA16" s="149">
        <f t="shared" si="84"/>
        <v>0</v>
      </c>
      <c r="EB16" s="149">
        <f t="shared" si="85"/>
        <v>0</v>
      </c>
      <c r="EC16" s="149">
        <f t="shared" si="86"/>
        <v>0</v>
      </c>
      <c r="ED16" s="149">
        <f t="shared" si="87"/>
        <v>0</v>
      </c>
      <c r="EE16" s="149">
        <f t="shared" si="88"/>
        <v>0</v>
      </c>
      <c r="EF16" s="149">
        <f t="shared" si="89"/>
        <v>0</v>
      </c>
      <c r="EG16" s="149">
        <f t="shared" si="90"/>
        <v>0</v>
      </c>
      <c r="EH16" s="149">
        <f t="shared" si="91"/>
        <v>0</v>
      </c>
      <c r="EI16" s="149">
        <f t="shared" si="92"/>
        <v>0</v>
      </c>
      <c r="EJ16" s="149">
        <f t="shared" si="93"/>
        <v>0</v>
      </c>
      <c r="EK16" s="149">
        <f t="shared" si="94"/>
        <v>0</v>
      </c>
      <c r="EL16" s="149">
        <f t="shared" si="95"/>
        <v>0</v>
      </c>
      <c r="EM16" s="149">
        <f t="shared" si="96"/>
        <v>0</v>
      </c>
      <c r="EN16" s="149">
        <f t="shared" si="97"/>
        <v>0</v>
      </c>
      <c r="EO16" s="149">
        <f t="shared" si="98"/>
        <v>0</v>
      </c>
      <c r="EP16" s="149">
        <f t="shared" si="99"/>
        <v>0</v>
      </c>
      <c r="EQ16" s="149">
        <f t="shared" si="100"/>
        <v>0</v>
      </c>
      <c r="ER16" s="149">
        <f t="shared" si="101"/>
        <v>0</v>
      </c>
    </row>
    <row r="17" spans="1:148" x14ac:dyDescent="0.35">
      <c r="A17" s="62">
        <f>ROWS($12:17)-1</f>
        <v>5</v>
      </c>
      <c r="B17" s="95"/>
      <c r="C17" s="69"/>
      <c r="D17" s="95"/>
      <c r="E17" s="96"/>
      <c r="F17" s="137"/>
      <c r="G17" s="137"/>
      <c r="H17" s="96"/>
      <c r="I17" s="92">
        <f t="shared" si="47"/>
        <v>0</v>
      </c>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99">
        <f t="shared" si="18"/>
        <v>0</v>
      </c>
      <c r="AJ17" s="27">
        <f t="shared" si="19"/>
        <v>0</v>
      </c>
      <c r="AK17" s="27">
        <f t="shared" si="20"/>
        <v>0</v>
      </c>
      <c r="AL17" s="27">
        <f t="shared" si="21"/>
        <v>0</v>
      </c>
      <c r="AM17" s="27">
        <f t="shared" si="22"/>
        <v>0</v>
      </c>
      <c r="AN17" s="27">
        <f t="shared" si="23"/>
        <v>0</v>
      </c>
      <c r="AO17" s="27">
        <f t="shared" si="24"/>
        <v>0</v>
      </c>
      <c r="AP17" s="27">
        <f t="shared" si="25"/>
        <v>0</v>
      </c>
      <c r="AQ17" s="27">
        <f t="shared" si="26"/>
        <v>0</v>
      </c>
      <c r="AR17" s="27">
        <f t="shared" si="27"/>
        <v>0</v>
      </c>
      <c r="AS17" s="27">
        <f t="shared" si="28"/>
        <v>0</v>
      </c>
      <c r="AT17" s="27">
        <f t="shared" si="29"/>
        <v>0</v>
      </c>
      <c r="AU17" s="27">
        <f t="shared" si="30"/>
        <v>0</v>
      </c>
      <c r="AV17" s="27">
        <f t="shared" si="31"/>
        <v>0</v>
      </c>
      <c r="AW17" s="27">
        <f t="shared" si="32"/>
        <v>0</v>
      </c>
      <c r="AX17" s="27">
        <f t="shared" si="33"/>
        <v>0</v>
      </c>
      <c r="AY17" s="27">
        <f t="shared" si="34"/>
        <v>0</v>
      </c>
      <c r="AZ17" s="27">
        <f t="shared" si="35"/>
        <v>0</v>
      </c>
      <c r="BA17" s="27">
        <f t="shared" si="36"/>
        <v>0</v>
      </c>
      <c r="BB17" s="26">
        <f t="shared" si="48"/>
        <v>0</v>
      </c>
      <c r="BC17" s="26">
        <f t="shared" si="49"/>
        <v>0</v>
      </c>
      <c r="BD17" s="26">
        <f t="shared" si="50"/>
        <v>0</v>
      </c>
      <c r="BE17" s="26">
        <f t="shared" si="51"/>
        <v>0</v>
      </c>
      <c r="BF17" s="26">
        <f t="shared" si="52"/>
        <v>0</v>
      </c>
      <c r="BG17" s="26">
        <f t="shared" si="53"/>
        <v>0</v>
      </c>
      <c r="BH17" s="107">
        <f t="shared" si="54"/>
        <v>0</v>
      </c>
      <c r="BI17" s="36">
        <f t="shared" si="102"/>
        <v>0</v>
      </c>
      <c r="BJ17" s="36">
        <f t="shared" si="43"/>
        <v>0</v>
      </c>
      <c r="BK17" s="149">
        <f t="shared" si="55"/>
        <v>0</v>
      </c>
      <c r="BL17" s="150">
        <f t="shared" si="56"/>
        <v>0</v>
      </c>
      <c r="BM17" s="71"/>
      <c r="BN17" s="72"/>
      <c r="BO17" s="72"/>
      <c r="BP17" s="72"/>
      <c r="BQ17" s="72"/>
      <c r="BR17" s="72"/>
      <c r="BS17" s="72"/>
      <c r="BT17" s="72"/>
      <c r="BU17" s="72"/>
      <c r="BV17" s="72"/>
      <c r="BW17" s="72"/>
      <c r="BX17" s="72"/>
      <c r="BY17" s="72"/>
      <c r="BZ17" s="72"/>
      <c r="CA17" s="72"/>
      <c r="CB17" s="72"/>
      <c r="CC17" s="72"/>
      <c r="CD17" s="72"/>
      <c r="CE17" s="73"/>
      <c r="CF17" s="149">
        <f t="shared" si="57"/>
        <v>0</v>
      </c>
      <c r="CG17" s="149">
        <f t="shared" si="58"/>
        <v>0</v>
      </c>
      <c r="CH17" s="149">
        <f t="shared" si="59"/>
        <v>0</v>
      </c>
      <c r="CI17" s="149">
        <f t="shared" si="60"/>
        <v>0</v>
      </c>
      <c r="CJ17" s="149">
        <f t="shared" si="61"/>
        <v>0</v>
      </c>
      <c r="CK17" s="149">
        <f t="shared" si="62"/>
        <v>0</v>
      </c>
      <c r="CL17" s="149">
        <f t="shared" si="63"/>
        <v>0</v>
      </c>
      <c r="CM17" s="149">
        <f t="shared" si="64"/>
        <v>0</v>
      </c>
      <c r="CN17" s="149">
        <f t="shared" si="65"/>
        <v>0</v>
      </c>
      <c r="CO17" s="149">
        <f t="shared" si="66"/>
        <v>0</v>
      </c>
      <c r="CP17" s="149">
        <f t="shared" si="67"/>
        <v>0</v>
      </c>
      <c r="CQ17" s="149">
        <f t="shared" si="68"/>
        <v>0</v>
      </c>
      <c r="CR17" s="149">
        <f t="shared" si="69"/>
        <v>0</v>
      </c>
      <c r="CS17" s="149">
        <f t="shared" si="70"/>
        <v>0</v>
      </c>
      <c r="CT17" s="149">
        <f t="shared" si="71"/>
        <v>0</v>
      </c>
      <c r="CU17" s="149">
        <f t="shared" si="72"/>
        <v>0</v>
      </c>
      <c r="CV17" s="149">
        <f t="shared" si="73"/>
        <v>0</v>
      </c>
      <c r="CW17" s="149">
        <f t="shared" si="74"/>
        <v>0</v>
      </c>
      <c r="CX17" s="149">
        <f t="shared" si="75"/>
        <v>0</v>
      </c>
      <c r="CY17" s="149">
        <f t="shared" si="76"/>
        <v>0</v>
      </c>
      <c r="CZ17" s="149">
        <f t="shared" si="45"/>
        <v>0</v>
      </c>
      <c r="DA17" s="149">
        <f t="shared" si="77"/>
        <v>0</v>
      </c>
      <c r="DB17" s="149">
        <f t="shared" si="78"/>
        <v>0</v>
      </c>
      <c r="DC17" s="150">
        <f t="shared" si="79"/>
        <v>0</v>
      </c>
      <c r="DD17" s="71"/>
      <c r="DE17" s="72"/>
      <c r="DF17" s="72"/>
      <c r="DG17" s="72"/>
      <c r="DH17" s="72"/>
      <c r="DI17" s="72"/>
      <c r="DJ17" s="72"/>
      <c r="DK17" s="72"/>
      <c r="DL17" s="72"/>
      <c r="DM17" s="72"/>
      <c r="DN17" s="72"/>
      <c r="DO17" s="72"/>
      <c r="DP17" s="72"/>
      <c r="DQ17" s="72"/>
      <c r="DR17" s="72"/>
      <c r="DS17" s="72"/>
      <c r="DT17" s="72"/>
      <c r="DU17" s="72"/>
      <c r="DV17" s="73"/>
      <c r="DW17" s="149">
        <f t="shared" si="80"/>
        <v>0</v>
      </c>
      <c r="DX17" s="149">
        <f t="shared" si="81"/>
        <v>0</v>
      </c>
      <c r="DY17" s="149">
        <f t="shared" si="82"/>
        <v>0</v>
      </c>
      <c r="DZ17" s="149">
        <f t="shared" si="83"/>
        <v>0</v>
      </c>
      <c r="EA17" s="149">
        <f t="shared" si="84"/>
        <v>0</v>
      </c>
      <c r="EB17" s="149">
        <f t="shared" si="85"/>
        <v>0</v>
      </c>
      <c r="EC17" s="149">
        <f t="shared" si="86"/>
        <v>0</v>
      </c>
      <c r="ED17" s="149">
        <f t="shared" si="87"/>
        <v>0</v>
      </c>
      <c r="EE17" s="149">
        <f t="shared" si="88"/>
        <v>0</v>
      </c>
      <c r="EF17" s="149">
        <f t="shared" si="89"/>
        <v>0</v>
      </c>
      <c r="EG17" s="149">
        <f t="shared" si="90"/>
        <v>0</v>
      </c>
      <c r="EH17" s="149">
        <f t="shared" si="91"/>
        <v>0</v>
      </c>
      <c r="EI17" s="149">
        <f t="shared" si="92"/>
        <v>0</v>
      </c>
      <c r="EJ17" s="149">
        <f t="shared" si="93"/>
        <v>0</v>
      </c>
      <c r="EK17" s="149">
        <f t="shared" si="94"/>
        <v>0</v>
      </c>
      <c r="EL17" s="149">
        <f t="shared" si="95"/>
        <v>0</v>
      </c>
      <c r="EM17" s="149">
        <f t="shared" si="96"/>
        <v>0</v>
      </c>
      <c r="EN17" s="149">
        <f t="shared" si="97"/>
        <v>0</v>
      </c>
      <c r="EO17" s="149">
        <f t="shared" si="98"/>
        <v>0</v>
      </c>
      <c r="EP17" s="149">
        <f t="shared" si="99"/>
        <v>0</v>
      </c>
      <c r="EQ17" s="149">
        <f t="shared" si="100"/>
        <v>0</v>
      </c>
      <c r="ER17" s="149">
        <f t="shared" si="101"/>
        <v>0</v>
      </c>
    </row>
    <row r="18" spans="1:148" x14ac:dyDescent="0.35">
      <c r="A18" s="62">
        <f>ROWS($12:18)-1</f>
        <v>6</v>
      </c>
      <c r="B18" s="95"/>
      <c r="C18" s="69"/>
      <c r="D18" s="95"/>
      <c r="E18" s="96"/>
      <c r="F18" s="137"/>
      <c r="G18" s="137"/>
      <c r="H18" s="96"/>
      <c r="I18" s="92">
        <f t="shared" si="47"/>
        <v>0</v>
      </c>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99">
        <f t="shared" si="18"/>
        <v>0</v>
      </c>
      <c r="AJ18" s="27">
        <f t="shared" si="19"/>
        <v>0</v>
      </c>
      <c r="AK18" s="27">
        <f t="shared" si="20"/>
        <v>0</v>
      </c>
      <c r="AL18" s="27">
        <f t="shared" si="21"/>
        <v>0</v>
      </c>
      <c r="AM18" s="27">
        <f t="shared" si="22"/>
        <v>0</v>
      </c>
      <c r="AN18" s="27">
        <f t="shared" si="23"/>
        <v>0</v>
      </c>
      <c r="AO18" s="27">
        <f t="shared" si="24"/>
        <v>0</v>
      </c>
      <c r="AP18" s="27">
        <f t="shared" si="25"/>
        <v>0</v>
      </c>
      <c r="AQ18" s="27">
        <f t="shared" si="26"/>
        <v>0</v>
      </c>
      <c r="AR18" s="27">
        <f t="shared" si="27"/>
        <v>0</v>
      </c>
      <c r="AS18" s="27">
        <f t="shared" si="28"/>
        <v>0</v>
      </c>
      <c r="AT18" s="27">
        <f t="shared" si="29"/>
        <v>0</v>
      </c>
      <c r="AU18" s="27">
        <f t="shared" si="30"/>
        <v>0</v>
      </c>
      <c r="AV18" s="27">
        <f t="shared" si="31"/>
        <v>0</v>
      </c>
      <c r="AW18" s="27">
        <f t="shared" si="32"/>
        <v>0</v>
      </c>
      <c r="AX18" s="27">
        <f t="shared" si="33"/>
        <v>0</v>
      </c>
      <c r="AY18" s="27">
        <f t="shared" si="34"/>
        <v>0</v>
      </c>
      <c r="AZ18" s="27">
        <f t="shared" si="35"/>
        <v>0</v>
      </c>
      <c r="BA18" s="27">
        <f t="shared" si="36"/>
        <v>0</v>
      </c>
      <c r="BB18" s="26">
        <f t="shared" si="48"/>
        <v>0</v>
      </c>
      <c r="BC18" s="26">
        <f t="shared" si="49"/>
        <v>0</v>
      </c>
      <c r="BD18" s="26">
        <f t="shared" si="50"/>
        <v>0</v>
      </c>
      <c r="BE18" s="26">
        <f t="shared" si="51"/>
        <v>0</v>
      </c>
      <c r="BF18" s="26">
        <f t="shared" si="52"/>
        <v>0</v>
      </c>
      <c r="BG18" s="26">
        <f t="shared" si="53"/>
        <v>0</v>
      </c>
      <c r="BH18" s="107">
        <f t="shared" si="54"/>
        <v>0</v>
      </c>
      <c r="BI18" s="36">
        <f t="shared" si="102"/>
        <v>0</v>
      </c>
      <c r="BJ18" s="36">
        <f t="shared" si="43"/>
        <v>0</v>
      </c>
      <c r="BK18" s="149">
        <f t="shared" si="55"/>
        <v>0</v>
      </c>
      <c r="BL18" s="150">
        <f t="shared" si="56"/>
        <v>0</v>
      </c>
      <c r="BM18" s="71"/>
      <c r="BN18" s="72"/>
      <c r="BO18" s="72"/>
      <c r="BP18" s="72"/>
      <c r="BQ18" s="72"/>
      <c r="BR18" s="72"/>
      <c r="BS18" s="72"/>
      <c r="BT18" s="72"/>
      <c r="BU18" s="72"/>
      <c r="BV18" s="72"/>
      <c r="BW18" s="72"/>
      <c r="BX18" s="72"/>
      <c r="BY18" s="72"/>
      <c r="BZ18" s="72"/>
      <c r="CA18" s="72"/>
      <c r="CB18" s="72"/>
      <c r="CC18" s="72"/>
      <c r="CD18" s="72"/>
      <c r="CE18" s="73"/>
      <c r="CF18" s="149">
        <f t="shared" si="57"/>
        <v>0</v>
      </c>
      <c r="CG18" s="149">
        <f t="shared" si="58"/>
        <v>0</v>
      </c>
      <c r="CH18" s="149">
        <f t="shared" si="59"/>
        <v>0</v>
      </c>
      <c r="CI18" s="149">
        <f t="shared" si="60"/>
        <v>0</v>
      </c>
      <c r="CJ18" s="149">
        <f t="shared" si="61"/>
        <v>0</v>
      </c>
      <c r="CK18" s="149">
        <f t="shared" si="62"/>
        <v>0</v>
      </c>
      <c r="CL18" s="149">
        <f t="shared" si="63"/>
        <v>0</v>
      </c>
      <c r="CM18" s="149">
        <f t="shared" si="64"/>
        <v>0</v>
      </c>
      <c r="CN18" s="149">
        <f t="shared" si="65"/>
        <v>0</v>
      </c>
      <c r="CO18" s="149">
        <f t="shared" si="66"/>
        <v>0</v>
      </c>
      <c r="CP18" s="149">
        <f t="shared" si="67"/>
        <v>0</v>
      </c>
      <c r="CQ18" s="149">
        <f t="shared" si="68"/>
        <v>0</v>
      </c>
      <c r="CR18" s="149">
        <f t="shared" si="69"/>
        <v>0</v>
      </c>
      <c r="CS18" s="149">
        <f t="shared" si="70"/>
        <v>0</v>
      </c>
      <c r="CT18" s="149">
        <f t="shared" si="71"/>
        <v>0</v>
      </c>
      <c r="CU18" s="149">
        <f t="shared" si="72"/>
        <v>0</v>
      </c>
      <c r="CV18" s="149">
        <f t="shared" si="73"/>
        <v>0</v>
      </c>
      <c r="CW18" s="149">
        <f t="shared" si="74"/>
        <v>0</v>
      </c>
      <c r="CX18" s="149">
        <f t="shared" si="75"/>
        <v>0</v>
      </c>
      <c r="CY18" s="149">
        <f t="shared" si="76"/>
        <v>0</v>
      </c>
      <c r="CZ18" s="149">
        <f t="shared" si="45"/>
        <v>0</v>
      </c>
      <c r="DA18" s="149">
        <f t="shared" si="77"/>
        <v>0</v>
      </c>
      <c r="DB18" s="149">
        <f t="shared" si="78"/>
        <v>0</v>
      </c>
      <c r="DC18" s="150">
        <f t="shared" si="79"/>
        <v>0</v>
      </c>
      <c r="DD18" s="71"/>
      <c r="DE18" s="72"/>
      <c r="DF18" s="72"/>
      <c r="DG18" s="72"/>
      <c r="DH18" s="72"/>
      <c r="DI18" s="72"/>
      <c r="DJ18" s="72"/>
      <c r="DK18" s="72"/>
      <c r="DL18" s="72"/>
      <c r="DM18" s="72"/>
      <c r="DN18" s="72"/>
      <c r="DO18" s="72"/>
      <c r="DP18" s="72"/>
      <c r="DQ18" s="72"/>
      <c r="DR18" s="72"/>
      <c r="DS18" s="72"/>
      <c r="DT18" s="72"/>
      <c r="DU18" s="72"/>
      <c r="DV18" s="73"/>
      <c r="DW18" s="149">
        <f t="shared" si="80"/>
        <v>0</v>
      </c>
      <c r="DX18" s="149">
        <f t="shared" si="81"/>
        <v>0</v>
      </c>
      <c r="DY18" s="149">
        <f t="shared" si="82"/>
        <v>0</v>
      </c>
      <c r="DZ18" s="149">
        <f t="shared" si="83"/>
        <v>0</v>
      </c>
      <c r="EA18" s="149">
        <f t="shared" si="84"/>
        <v>0</v>
      </c>
      <c r="EB18" s="149">
        <f t="shared" si="85"/>
        <v>0</v>
      </c>
      <c r="EC18" s="149">
        <f t="shared" si="86"/>
        <v>0</v>
      </c>
      <c r="ED18" s="149">
        <f t="shared" si="87"/>
        <v>0</v>
      </c>
      <c r="EE18" s="149">
        <f t="shared" si="88"/>
        <v>0</v>
      </c>
      <c r="EF18" s="149">
        <f t="shared" si="89"/>
        <v>0</v>
      </c>
      <c r="EG18" s="149">
        <f t="shared" si="90"/>
        <v>0</v>
      </c>
      <c r="EH18" s="149">
        <f t="shared" si="91"/>
        <v>0</v>
      </c>
      <c r="EI18" s="149">
        <f t="shared" si="92"/>
        <v>0</v>
      </c>
      <c r="EJ18" s="149">
        <f t="shared" si="93"/>
        <v>0</v>
      </c>
      <c r="EK18" s="149">
        <f t="shared" si="94"/>
        <v>0</v>
      </c>
      <c r="EL18" s="149">
        <f t="shared" si="95"/>
        <v>0</v>
      </c>
      <c r="EM18" s="149">
        <f t="shared" si="96"/>
        <v>0</v>
      </c>
      <c r="EN18" s="149">
        <f t="shared" si="97"/>
        <v>0</v>
      </c>
      <c r="EO18" s="149">
        <f t="shared" si="98"/>
        <v>0</v>
      </c>
      <c r="EP18" s="149">
        <f t="shared" si="99"/>
        <v>0</v>
      </c>
      <c r="EQ18" s="149">
        <f t="shared" si="100"/>
        <v>0</v>
      </c>
      <c r="ER18" s="149">
        <f t="shared" si="101"/>
        <v>0</v>
      </c>
    </row>
    <row r="19" spans="1:148" x14ac:dyDescent="0.35">
      <c r="A19" s="62">
        <f>ROWS($12:19)-1</f>
        <v>7</v>
      </c>
      <c r="B19" s="95"/>
      <c r="C19" s="69"/>
      <c r="D19" s="95"/>
      <c r="E19" s="96"/>
      <c r="F19" s="137"/>
      <c r="G19" s="137"/>
      <c r="H19" s="96"/>
      <c r="I19" s="92">
        <f t="shared" si="47"/>
        <v>0</v>
      </c>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99">
        <f t="shared" si="18"/>
        <v>0</v>
      </c>
      <c r="AJ19" s="27">
        <f t="shared" si="19"/>
        <v>0</v>
      </c>
      <c r="AK19" s="27">
        <f t="shared" si="20"/>
        <v>0</v>
      </c>
      <c r="AL19" s="27">
        <f t="shared" si="21"/>
        <v>0</v>
      </c>
      <c r="AM19" s="27">
        <f t="shared" si="22"/>
        <v>0</v>
      </c>
      <c r="AN19" s="27">
        <f t="shared" si="23"/>
        <v>0</v>
      </c>
      <c r="AO19" s="27">
        <f t="shared" si="24"/>
        <v>0</v>
      </c>
      <c r="AP19" s="27">
        <f t="shared" si="25"/>
        <v>0</v>
      </c>
      <c r="AQ19" s="27">
        <f t="shared" si="26"/>
        <v>0</v>
      </c>
      <c r="AR19" s="27">
        <f t="shared" si="27"/>
        <v>0</v>
      </c>
      <c r="AS19" s="27">
        <f t="shared" si="28"/>
        <v>0</v>
      </c>
      <c r="AT19" s="27">
        <f t="shared" si="29"/>
        <v>0</v>
      </c>
      <c r="AU19" s="27">
        <f t="shared" si="30"/>
        <v>0</v>
      </c>
      <c r="AV19" s="27">
        <f t="shared" si="31"/>
        <v>0</v>
      </c>
      <c r="AW19" s="27">
        <f t="shared" si="32"/>
        <v>0</v>
      </c>
      <c r="AX19" s="27">
        <f t="shared" si="33"/>
        <v>0</v>
      </c>
      <c r="AY19" s="27">
        <f t="shared" si="34"/>
        <v>0</v>
      </c>
      <c r="AZ19" s="27">
        <f t="shared" si="35"/>
        <v>0</v>
      </c>
      <c r="BA19" s="27">
        <f t="shared" si="36"/>
        <v>0</v>
      </c>
      <c r="BB19" s="26">
        <f t="shared" si="48"/>
        <v>0</v>
      </c>
      <c r="BC19" s="26">
        <f t="shared" si="49"/>
        <v>0</v>
      </c>
      <c r="BD19" s="26">
        <f t="shared" si="50"/>
        <v>0</v>
      </c>
      <c r="BE19" s="26">
        <f t="shared" si="51"/>
        <v>0</v>
      </c>
      <c r="BF19" s="26">
        <f t="shared" si="52"/>
        <v>0</v>
      </c>
      <c r="BG19" s="26">
        <f t="shared" si="53"/>
        <v>0</v>
      </c>
      <c r="BH19" s="107">
        <f t="shared" si="54"/>
        <v>0</v>
      </c>
      <c r="BI19" s="36">
        <f t="shared" si="102"/>
        <v>0</v>
      </c>
      <c r="BJ19" s="36">
        <f t="shared" si="43"/>
        <v>0</v>
      </c>
      <c r="BK19" s="149">
        <f t="shared" si="55"/>
        <v>0</v>
      </c>
      <c r="BL19" s="150">
        <f t="shared" si="56"/>
        <v>0</v>
      </c>
      <c r="BM19" s="71"/>
      <c r="BN19" s="72"/>
      <c r="BO19" s="72"/>
      <c r="BP19" s="72"/>
      <c r="BQ19" s="72"/>
      <c r="BR19" s="72"/>
      <c r="BS19" s="72"/>
      <c r="BT19" s="72"/>
      <c r="BU19" s="72"/>
      <c r="BV19" s="72"/>
      <c r="BW19" s="72"/>
      <c r="BX19" s="72"/>
      <c r="BY19" s="72"/>
      <c r="BZ19" s="72"/>
      <c r="CA19" s="72"/>
      <c r="CB19" s="72"/>
      <c r="CC19" s="72"/>
      <c r="CD19" s="72"/>
      <c r="CE19" s="73"/>
      <c r="CF19" s="149">
        <f t="shared" si="57"/>
        <v>0</v>
      </c>
      <c r="CG19" s="149">
        <f t="shared" si="58"/>
        <v>0</v>
      </c>
      <c r="CH19" s="149">
        <f t="shared" si="59"/>
        <v>0</v>
      </c>
      <c r="CI19" s="149">
        <f t="shared" si="60"/>
        <v>0</v>
      </c>
      <c r="CJ19" s="149">
        <f t="shared" si="61"/>
        <v>0</v>
      </c>
      <c r="CK19" s="149">
        <f t="shared" si="62"/>
        <v>0</v>
      </c>
      <c r="CL19" s="149">
        <f t="shared" si="63"/>
        <v>0</v>
      </c>
      <c r="CM19" s="149">
        <f t="shared" si="64"/>
        <v>0</v>
      </c>
      <c r="CN19" s="149">
        <f t="shared" si="65"/>
        <v>0</v>
      </c>
      <c r="CO19" s="149">
        <f t="shared" si="66"/>
        <v>0</v>
      </c>
      <c r="CP19" s="149">
        <f t="shared" si="67"/>
        <v>0</v>
      </c>
      <c r="CQ19" s="149">
        <f t="shared" si="68"/>
        <v>0</v>
      </c>
      <c r="CR19" s="149">
        <f t="shared" si="69"/>
        <v>0</v>
      </c>
      <c r="CS19" s="149">
        <f t="shared" si="70"/>
        <v>0</v>
      </c>
      <c r="CT19" s="149">
        <f t="shared" si="71"/>
        <v>0</v>
      </c>
      <c r="CU19" s="149">
        <f t="shared" si="72"/>
        <v>0</v>
      </c>
      <c r="CV19" s="149">
        <f t="shared" si="73"/>
        <v>0</v>
      </c>
      <c r="CW19" s="149">
        <f t="shared" si="74"/>
        <v>0</v>
      </c>
      <c r="CX19" s="149">
        <f t="shared" si="75"/>
        <v>0</v>
      </c>
      <c r="CY19" s="149">
        <f t="shared" si="76"/>
        <v>0</v>
      </c>
      <c r="CZ19" s="149">
        <f t="shared" si="45"/>
        <v>0</v>
      </c>
      <c r="DA19" s="149">
        <f t="shared" si="77"/>
        <v>0</v>
      </c>
      <c r="DB19" s="149">
        <f t="shared" si="78"/>
        <v>0</v>
      </c>
      <c r="DC19" s="150">
        <f t="shared" si="79"/>
        <v>0</v>
      </c>
      <c r="DD19" s="71"/>
      <c r="DE19" s="72"/>
      <c r="DF19" s="72"/>
      <c r="DG19" s="72"/>
      <c r="DH19" s="72"/>
      <c r="DI19" s="72"/>
      <c r="DJ19" s="72"/>
      <c r="DK19" s="72"/>
      <c r="DL19" s="72"/>
      <c r="DM19" s="72"/>
      <c r="DN19" s="72"/>
      <c r="DO19" s="72"/>
      <c r="DP19" s="72"/>
      <c r="DQ19" s="72"/>
      <c r="DR19" s="72"/>
      <c r="DS19" s="72"/>
      <c r="DT19" s="72"/>
      <c r="DU19" s="72"/>
      <c r="DV19" s="73"/>
      <c r="DW19" s="149">
        <f t="shared" si="80"/>
        <v>0</v>
      </c>
      <c r="DX19" s="149">
        <f t="shared" si="81"/>
        <v>0</v>
      </c>
      <c r="DY19" s="149">
        <f t="shared" si="82"/>
        <v>0</v>
      </c>
      <c r="DZ19" s="149">
        <f t="shared" si="83"/>
        <v>0</v>
      </c>
      <c r="EA19" s="149">
        <f t="shared" si="84"/>
        <v>0</v>
      </c>
      <c r="EB19" s="149">
        <f t="shared" si="85"/>
        <v>0</v>
      </c>
      <c r="EC19" s="149">
        <f t="shared" si="86"/>
        <v>0</v>
      </c>
      <c r="ED19" s="149">
        <f t="shared" si="87"/>
        <v>0</v>
      </c>
      <c r="EE19" s="149">
        <f t="shared" si="88"/>
        <v>0</v>
      </c>
      <c r="EF19" s="149">
        <f t="shared" si="89"/>
        <v>0</v>
      </c>
      <c r="EG19" s="149">
        <f t="shared" si="90"/>
        <v>0</v>
      </c>
      <c r="EH19" s="149">
        <f t="shared" si="91"/>
        <v>0</v>
      </c>
      <c r="EI19" s="149">
        <f t="shared" si="92"/>
        <v>0</v>
      </c>
      <c r="EJ19" s="149">
        <f t="shared" si="93"/>
        <v>0</v>
      </c>
      <c r="EK19" s="149">
        <f t="shared" si="94"/>
        <v>0</v>
      </c>
      <c r="EL19" s="149">
        <f t="shared" si="95"/>
        <v>0</v>
      </c>
      <c r="EM19" s="149">
        <f t="shared" si="96"/>
        <v>0</v>
      </c>
      <c r="EN19" s="149">
        <f t="shared" si="97"/>
        <v>0</v>
      </c>
      <c r="EO19" s="149">
        <f t="shared" si="98"/>
        <v>0</v>
      </c>
      <c r="EP19" s="149">
        <f t="shared" si="99"/>
        <v>0</v>
      </c>
      <c r="EQ19" s="149">
        <f t="shared" si="100"/>
        <v>0</v>
      </c>
      <c r="ER19" s="149">
        <f t="shared" si="101"/>
        <v>0</v>
      </c>
    </row>
    <row r="20" spans="1:148" x14ac:dyDescent="0.35">
      <c r="A20" s="62">
        <f>ROWS($12:20)-1</f>
        <v>8</v>
      </c>
      <c r="B20" s="95"/>
      <c r="C20" s="69"/>
      <c r="D20" s="95"/>
      <c r="E20" s="96"/>
      <c r="F20" s="137"/>
      <c r="G20" s="137"/>
      <c r="H20" s="96"/>
      <c r="I20" s="92">
        <f t="shared" si="47"/>
        <v>0</v>
      </c>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99">
        <f t="shared" si="18"/>
        <v>0</v>
      </c>
      <c r="AJ20" s="27">
        <f t="shared" si="19"/>
        <v>0</v>
      </c>
      <c r="AK20" s="27">
        <f t="shared" si="20"/>
        <v>0</v>
      </c>
      <c r="AL20" s="27">
        <f t="shared" si="21"/>
        <v>0</v>
      </c>
      <c r="AM20" s="27">
        <f t="shared" si="22"/>
        <v>0</v>
      </c>
      <c r="AN20" s="27">
        <f t="shared" si="23"/>
        <v>0</v>
      </c>
      <c r="AO20" s="27">
        <f t="shared" si="24"/>
        <v>0</v>
      </c>
      <c r="AP20" s="27">
        <f t="shared" si="25"/>
        <v>0</v>
      </c>
      <c r="AQ20" s="27">
        <f t="shared" si="26"/>
        <v>0</v>
      </c>
      <c r="AR20" s="27">
        <f t="shared" si="27"/>
        <v>0</v>
      </c>
      <c r="AS20" s="27">
        <f t="shared" si="28"/>
        <v>0</v>
      </c>
      <c r="AT20" s="27">
        <f t="shared" si="29"/>
        <v>0</v>
      </c>
      <c r="AU20" s="27">
        <f t="shared" si="30"/>
        <v>0</v>
      </c>
      <c r="AV20" s="27">
        <f t="shared" si="31"/>
        <v>0</v>
      </c>
      <c r="AW20" s="27">
        <f t="shared" si="32"/>
        <v>0</v>
      </c>
      <c r="AX20" s="27">
        <f t="shared" si="33"/>
        <v>0</v>
      </c>
      <c r="AY20" s="27">
        <f t="shared" si="34"/>
        <v>0</v>
      </c>
      <c r="AZ20" s="27">
        <f t="shared" si="35"/>
        <v>0</v>
      </c>
      <c r="BA20" s="27">
        <f t="shared" si="36"/>
        <v>0</v>
      </c>
      <c r="BB20" s="26">
        <f t="shared" si="48"/>
        <v>0</v>
      </c>
      <c r="BC20" s="26">
        <f t="shared" si="49"/>
        <v>0</v>
      </c>
      <c r="BD20" s="26">
        <f t="shared" si="50"/>
        <v>0</v>
      </c>
      <c r="BE20" s="26">
        <f t="shared" si="51"/>
        <v>0</v>
      </c>
      <c r="BF20" s="26">
        <f t="shared" si="52"/>
        <v>0</v>
      </c>
      <c r="BG20" s="26">
        <f t="shared" si="53"/>
        <v>0</v>
      </c>
      <c r="BH20" s="107">
        <f t="shared" si="54"/>
        <v>0</v>
      </c>
      <c r="BI20" s="36">
        <f t="shared" si="102"/>
        <v>0</v>
      </c>
      <c r="BJ20" s="36">
        <f t="shared" si="43"/>
        <v>0</v>
      </c>
      <c r="BK20" s="149">
        <f t="shared" si="55"/>
        <v>0</v>
      </c>
      <c r="BL20" s="150">
        <f t="shared" si="56"/>
        <v>0</v>
      </c>
      <c r="BM20" s="71"/>
      <c r="BN20" s="72"/>
      <c r="BO20" s="72"/>
      <c r="BP20" s="72"/>
      <c r="BQ20" s="72"/>
      <c r="BR20" s="72"/>
      <c r="BS20" s="72"/>
      <c r="BT20" s="72"/>
      <c r="BU20" s="72"/>
      <c r="BV20" s="72"/>
      <c r="BW20" s="72"/>
      <c r="BX20" s="72"/>
      <c r="BY20" s="72"/>
      <c r="BZ20" s="72"/>
      <c r="CA20" s="72"/>
      <c r="CB20" s="72"/>
      <c r="CC20" s="72"/>
      <c r="CD20" s="72"/>
      <c r="CE20" s="73"/>
      <c r="CF20" s="149">
        <f t="shared" si="57"/>
        <v>0</v>
      </c>
      <c r="CG20" s="149">
        <f t="shared" si="58"/>
        <v>0</v>
      </c>
      <c r="CH20" s="149">
        <f t="shared" si="59"/>
        <v>0</v>
      </c>
      <c r="CI20" s="149">
        <f t="shared" si="60"/>
        <v>0</v>
      </c>
      <c r="CJ20" s="149">
        <f t="shared" si="61"/>
        <v>0</v>
      </c>
      <c r="CK20" s="149">
        <f t="shared" si="62"/>
        <v>0</v>
      </c>
      <c r="CL20" s="149">
        <f t="shared" si="63"/>
        <v>0</v>
      </c>
      <c r="CM20" s="149">
        <f t="shared" si="64"/>
        <v>0</v>
      </c>
      <c r="CN20" s="149">
        <f t="shared" si="65"/>
        <v>0</v>
      </c>
      <c r="CO20" s="149">
        <f t="shared" si="66"/>
        <v>0</v>
      </c>
      <c r="CP20" s="149">
        <f t="shared" si="67"/>
        <v>0</v>
      </c>
      <c r="CQ20" s="149">
        <f t="shared" si="68"/>
        <v>0</v>
      </c>
      <c r="CR20" s="149">
        <f t="shared" si="69"/>
        <v>0</v>
      </c>
      <c r="CS20" s="149">
        <f t="shared" si="70"/>
        <v>0</v>
      </c>
      <c r="CT20" s="149">
        <f t="shared" si="71"/>
        <v>0</v>
      </c>
      <c r="CU20" s="149">
        <f t="shared" si="72"/>
        <v>0</v>
      </c>
      <c r="CV20" s="149">
        <f t="shared" si="73"/>
        <v>0</v>
      </c>
      <c r="CW20" s="149">
        <f t="shared" si="74"/>
        <v>0</v>
      </c>
      <c r="CX20" s="149">
        <f t="shared" si="75"/>
        <v>0</v>
      </c>
      <c r="CY20" s="149">
        <f t="shared" si="76"/>
        <v>0</v>
      </c>
      <c r="CZ20" s="149">
        <f t="shared" si="45"/>
        <v>0</v>
      </c>
      <c r="DA20" s="149">
        <f t="shared" si="77"/>
        <v>0</v>
      </c>
      <c r="DB20" s="149">
        <f t="shared" si="78"/>
        <v>0</v>
      </c>
      <c r="DC20" s="150">
        <f t="shared" si="79"/>
        <v>0</v>
      </c>
      <c r="DD20" s="71"/>
      <c r="DE20" s="72"/>
      <c r="DF20" s="72"/>
      <c r="DG20" s="72"/>
      <c r="DH20" s="72"/>
      <c r="DI20" s="72"/>
      <c r="DJ20" s="72"/>
      <c r="DK20" s="72"/>
      <c r="DL20" s="72"/>
      <c r="DM20" s="72"/>
      <c r="DN20" s="72"/>
      <c r="DO20" s="72"/>
      <c r="DP20" s="72"/>
      <c r="DQ20" s="72"/>
      <c r="DR20" s="72"/>
      <c r="DS20" s="72"/>
      <c r="DT20" s="72"/>
      <c r="DU20" s="72"/>
      <c r="DV20" s="73"/>
      <c r="DW20" s="149">
        <f t="shared" si="80"/>
        <v>0</v>
      </c>
      <c r="DX20" s="149">
        <f t="shared" si="81"/>
        <v>0</v>
      </c>
      <c r="DY20" s="149">
        <f t="shared" si="82"/>
        <v>0</v>
      </c>
      <c r="DZ20" s="149">
        <f t="shared" si="83"/>
        <v>0</v>
      </c>
      <c r="EA20" s="149">
        <f t="shared" si="84"/>
        <v>0</v>
      </c>
      <c r="EB20" s="149">
        <f t="shared" si="85"/>
        <v>0</v>
      </c>
      <c r="EC20" s="149">
        <f t="shared" si="86"/>
        <v>0</v>
      </c>
      <c r="ED20" s="149">
        <f t="shared" si="87"/>
        <v>0</v>
      </c>
      <c r="EE20" s="149">
        <f t="shared" si="88"/>
        <v>0</v>
      </c>
      <c r="EF20" s="149">
        <f t="shared" si="89"/>
        <v>0</v>
      </c>
      <c r="EG20" s="149">
        <f t="shared" si="90"/>
        <v>0</v>
      </c>
      <c r="EH20" s="149">
        <f t="shared" si="91"/>
        <v>0</v>
      </c>
      <c r="EI20" s="149">
        <f t="shared" si="92"/>
        <v>0</v>
      </c>
      <c r="EJ20" s="149">
        <f t="shared" si="93"/>
        <v>0</v>
      </c>
      <c r="EK20" s="149">
        <f t="shared" si="94"/>
        <v>0</v>
      </c>
      <c r="EL20" s="149">
        <f t="shared" si="95"/>
        <v>0</v>
      </c>
      <c r="EM20" s="149">
        <f t="shared" si="96"/>
        <v>0</v>
      </c>
      <c r="EN20" s="149">
        <f t="shared" si="97"/>
        <v>0</v>
      </c>
      <c r="EO20" s="149">
        <f t="shared" si="98"/>
        <v>0</v>
      </c>
      <c r="EP20" s="149">
        <f t="shared" si="99"/>
        <v>0</v>
      </c>
      <c r="EQ20" s="149">
        <f t="shared" si="100"/>
        <v>0</v>
      </c>
      <c r="ER20" s="149">
        <f t="shared" si="101"/>
        <v>0</v>
      </c>
    </row>
    <row r="21" spans="1:148" x14ac:dyDescent="0.35">
      <c r="A21" s="62">
        <f>ROWS($12:21)-1</f>
        <v>9</v>
      </c>
      <c r="B21" s="95"/>
      <c r="C21" s="69"/>
      <c r="D21" s="95"/>
      <c r="E21" s="96"/>
      <c r="F21" s="137"/>
      <c r="G21" s="137"/>
      <c r="H21" s="96"/>
      <c r="I21" s="92">
        <f t="shared" si="47"/>
        <v>0</v>
      </c>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99">
        <f t="shared" si="18"/>
        <v>0</v>
      </c>
      <c r="AJ21" s="27">
        <f t="shared" si="19"/>
        <v>0</v>
      </c>
      <c r="AK21" s="27">
        <f t="shared" si="20"/>
        <v>0</v>
      </c>
      <c r="AL21" s="27">
        <f t="shared" si="21"/>
        <v>0</v>
      </c>
      <c r="AM21" s="27">
        <f t="shared" si="22"/>
        <v>0</v>
      </c>
      <c r="AN21" s="27">
        <f t="shared" si="23"/>
        <v>0</v>
      </c>
      <c r="AO21" s="27">
        <f t="shared" si="24"/>
        <v>0</v>
      </c>
      <c r="AP21" s="27">
        <f t="shared" si="25"/>
        <v>0</v>
      </c>
      <c r="AQ21" s="27">
        <f t="shared" si="26"/>
        <v>0</v>
      </c>
      <c r="AR21" s="27">
        <f t="shared" si="27"/>
        <v>0</v>
      </c>
      <c r="AS21" s="27">
        <f t="shared" si="28"/>
        <v>0</v>
      </c>
      <c r="AT21" s="27">
        <f t="shared" si="29"/>
        <v>0</v>
      </c>
      <c r="AU21" s="27">
        <f t="shared" si="30"/>
        <v>0</v>
      </c>
      <c r="AV21" s="27">
        <f t="shared" si="31"/>
        <v>0</v>
      </c>
      <c r="AW21" s="27">
        <f t="shared" si="32"/>
        <v>0</v>
      </c>
      <c r="AX21" s="27">
        <f t="shared" si="33"/>
        <v>0</v>
      </c>
      <c r="AY21" s="27">
        <f t="shared" si="34"/>
        <v>0</v>
      </c>
      <c r="AZ21" s="27">
        <f t="shared" si="35"/>
        <v>0</v>
      </c>
      <c r="BA21" s="27">
        <f t="shared" si="36"/>
        <v>0</v>
      </c>
      <c r="BB21" s="26">
        <f t="shared" si="48"/>
        <v>0</v>
      </c>
      <c r="BC21" s="26">
        <f t="shared" si="49"/>
        <v>0</v>
      </c>
      <c r="BD21" s="26">
        <f t="shared" si="50"/>
        <v>0</v>
      </c>
      <c r="BE21" s="26">
        <f t="shared" si="51"/>
        <v>0</v>
      </c>
      <c r="BF21" s="26">
        <f t="shared" si="52"/>
        <v>0</v>
      </c>
      <c r="BG21" s="26">
        <f t="shared" si="53"/>
        <v>0</v>
      </c>
      <c r="BH21" s="107">
        <f t="shared" si="54"/>
        <v>0</v>
      </c>
      <c r="BI21" s="36">
        <f t="shared" si="102"/>
        <v>0</v>
      </c>
      <c r="BJ21" s="36">
        <f t="shared" si="43"/>
        <v>0</v>
      </c>
      <c r="BK21" s="149">
        <f t="shared" si="55"/>
        <v>0</v>
      </c>
      <c r="BL21" s="150">
        <f t="shared" si="56"/>
        <v>0</v>
      </c>
      <c r="BM21" s="71"/>
      <c r="BN21" s="72"/>
      <c r="BO21" s="72"/>
      <c r="BP21" s="72"/>
      <c r="BQ21" s="72"/>
      <c r="BR21" s="72"/>
      <c r="BS21" s="72"/>
      <c r="BT21" s="72"/>
      <c r="BU21" s="72"/>
      <c r="BV21" s="72"/>
      <c r="BW21" s="72"/>
      <c r="BX21" s="72"/>
      <c r="BY21" s="72"/>
      <c r="BZ21" s="72"/>
      <c r="CA21" s="72"/>
      <c r="CB21" s="72"/>
      <c r="CC21" s="72"/>
      <c r="CD21" s="72"/>
      <c r="CE21" s="73"/>
      <c r="CF21" s="149">
        <f t="shared" si="57"/>
        <v>0</v>
      </c>
      <c r="CG21" s="149">
        <f t="shared" si="58"/>
        <v>0</v>
      </c>
      <c r="CH21" s="149">
        <f t="shared" si="59"/>
        <v>0</v>
      </c>
      <c r="CI21" s="149">
        <f t="shared" si="60"/>
        <v>0</v>
      </c>
      <c r="CJ21" s="149">
        <f t="shared" si="61"/>
        <v>0</v>
      </c>
      <c r="CK21" s="149">
        <f t="shared" si="62"/>
        <v>0</v>
      </c>
      <c r="CL21" s="149">
        <f t="shared" si="63"/>
        <v>0</v>
      </c>
      <c r="CM21" s="149">
        <f t="shared" si="64"/>
        <v>0</v>
      </c>
      <c r="CN21" s="149">
        <f t="shared" si="65"/>
        <v>0</v>
      </c>
      <c r="CO21" s="149">
        <f t="shared" si="66"/>
        <v>0</v>
      </c>
      <c r="CP21" s="149">
        <f t="shared" si="67"/>
        <v>0</v>
      </c>
      <c r="CQ21" s="149">
        <f t="shared" si="68"/>
        <v>0</v>
      </c>
      <c r="CR21" s="149">
        <f t="shared" si="69"/>
        <v>0</v>
      </c>
      <c r="CS21" s="149">
        <f t="shared" si="70"/>
        <v>0</v>
      </c>
      <c r="CT21" s="149">
        <f t="shared" si="71"/>
        <v>0</v>
      </c>
      <c r="CU21" s="149">
        <f t="shared" si="72"/>
        <v>0</v>
      </c>
      <c r="CV21" s="149">
        <f t="shared" si="73"/>
        <v>0</v>
      </c>
      <c r="CW21" s="149">
        <f t="shared" si="74"/>
        <v>0</v>
      </c>
      <c r="CX21" s="149">
        <f t="shared" si="75"/>
        <v>0</v>
      </c>
      <c r="CY21" s="149">
        <f t="shared" si="76"/>
        <v>0</v>
      </c>
      <c r="CZ21" s="149">
        <f t="shared" si="45"/>
        <v>0</v>
      </c>
      <c r="DA21" s="149">
        <f t="shared" si="77"/>
        <v>0</v>
      </c>
      <c r="DB21" s="149">
        <f t="shared" si="78"/>
        <v>0</v>
      </c>
      <c r="DC21" s="150">
        <f t="shared" si="79"/>
        <v>0</v>
      </c>
      <c r="DD21" s="71"/>
      <c r="DE21" s="72"/>
      <c r="DF21" s="72"/>
      <c r="DG21" s="72"/>
      <c r="DH21" s="72"/>
      <c r="DI21" s="72"/>
      <c r="DJ21" s="72"/>
      <c r="DK21" s="72"/>
      <c r="DL21" s="72"/>
      <c r="DM21" s="72"/>
      <c r="DN21" s="72"/>
      <c r="DO21" s="72"/>
      <c r="DP21" s="72"/>
      <c r="DQ21" s="72"/>
      <c r="DR21" s="72"/>
      <c r="DS21" s="72"/>
      <c r="DT21" s="72"/>
      <c r="DU21" s="72"/>
      <c r="DV21" s="73"/>
      <c r="DW21" s="149">
        <f t="shared" si="80"/>
        <v>0</v>
      </c>
      <c r="DX21" s="149">
        <f t="shared" si="81"/>
        <v>0</v>
      </c>
      <c r="DY21" s="149">
        <f t="shared" si="82"/>
        <v>0</v>
      </c>
      <c r="DZ21" s="149">
        <f t="shared" si="83"/>
        <v>0</v>
      </c>
      <c r="EA21" s="149">
        <f t="shared" si="84"/>
        <v>0</v>
      </c>
      <c r="EB21" s="149">
        <f t="shared" si="85"/>
        <v>0</v>
      </c>
      <c r="EC21" s="149">
        <f t="shared" si="86"/>
        <v>0</v>
      </c>
      <c r="ED21" s="149">
        <f t="shared" si="87"/>
        <v>0</v>
      </c>
      <c r="EE21" s="149">
        <f t="shared" si="88"/>
        <v>0</v>
      </c>
      <c r="EF21" s="149">
        <f t="shared" si="89"/>
        <v>0</v>
      </c>
      <c r="EG21" s="149">
        <f t="shared" si="90"/>
        <v>0</v>
      </c>
      <c r="EH21" s="149">
        <f t="shared" si="91"/>
        <v>0</v>
      </c>
      <c r="EI21" s="149">
        <f t="shared" si="92"/>
        <v>0</v>
      </c>
      <c r="EJ21" s="149">
        <f t="shared" si="93"/>
        <v>0</v>
      </c>
      <c r="EK21" s="149">
        <f t="shared" si="94"/>
        <v>0</v>
      </c>
      <c r="EL21" s="149">
        <f t="shared" si="95"/>
        <v>0</v>
      </c>
      <c r="EM21" s="149">
        <f t="shared" si="96"/>
        <v>0</v>
      </c>
      <c r="EN21" s="149">
        <f t="shared" si="97"/>
        <v>0</v>
      </c>
      <c r="EO21" s="149">
        <f t="shared" si="98"/>
        <v>0</v>
      </c>
      <c r="EP21" s="149">
        <f t="shared" si="99"/>
        <v>0</v>
      </c>
      <c r="EQ21" s="149">
        <f t="shared" si="100"/>
        <v>0</v>
      </c>
      <c r="ER21" s="149">
        <f t="shared" si="101"/>
        <v>0</v>
      </c>
    </row>
    <row r="22" spans="1:148" x14ac:dyDescent="0.35">
      <c r="A22" s="62">
        <f>ROWS($12:22)-1</f>
        <v>10</v>
      </c>
      <c r="B22" s="95"/>
      <c r="C22" s="69"/>
      <c r="D22" s="95"/>
      <c r="E22" s="96"/>
      <c r="F22" s="137"/>
      <c r="G22" s="137"/>
      <c r="H22" s="96"/>
      <c r="I22" s="92">
        <f t="shared" si="47"/>
        <v>0</v>
      </c>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99">
        <f t="shared" si="18"/>
        <v>0</v>
      </c>
      <c r="AJ22" s="27">
        <f t="shared" si="19"/>
        <v>0</v>
      </c>
      <c r="AK22" s="27">
        <f t="shared" si="20"/>
        <v>0</v>
      </c>
      <c r="AL22" s="27">
        <f t="shared" si="21"/>
        <v>0</v>
      </c>
      <c r="AM22" s="27">
        <f t="shared" si="22"/>
        <v>0</v>
      </c>
      <c r="AN22" s="27">
        <f t="shared" si="23"/>
        <v>0</v>
      </c>
      <c r="AO22" s="27">
        <f t="shared" si="24"/>
        <v>0</v>
      </c>
      <c r="AP22" s="27">
        <f t="shared" si="25"/>
        <v>0</v>
      </c>
      <c r="AQ22" s="27">
        <f t="shared" si="26"/>
        <v>0</v>
      </c>
      <c r="AR22" s="27">
        <f t="shared" si="27"/>
        <v>0</v>
      </c>
      <c r="AS22" s="27">
        <f t="shared" si="28"/>
        <v>0</v>
      </c>
      <c r="AT22" s="27">
        <f t="shared" si="29"/>
        <v>0</v>
      </c>
      <c r="AU22" s="27">
        <f t="shared" si="30"/>
        <v>0</v>
      </c>
      <c r="AV22" s="27">
        <f t="shared" si="31"/>
        <v>0</v>
      </c>
      <c r="AW22" s="27">
        <f t="shared" si="32"/>
        <v>0</v>
      </c>
      <c r="AX22" s="27">
        <f t="shared" si="33"/>
        <v>0</v>
      </c>
      <c r="AY22" s="27">
        <f t="shared" si="34"/>
        <v>0</v>
      </c>
      <c r="AZ22" s="27">
        <f t="shared" si="35"/>
        <v>0</v>
      </c>
      <c r="BA22" s="27">
        <f t="shared" si="36"/>
        <v>0</v>
      </c>
      <c r="BB22" s="26">
        <f t="shared" si="48"/>
        <v>0</v>
      </c>
      <c r="BC22" s="26">
        <f t="shared" si="49"/>
        <v>0</v>
      </c>
      <c r="BD22" s="26">
        <f t="shared" si="50"/>
        <v>0</v>
      </c>
      <c r="BE22" s="26">
        <f t="shared" si="51"/>
        <v>0</v>
      </c>
      <c r="BF22" s="26">
        <f t="shared" si="52"/>
        <v>0</v>
      </c>
      <c r="BG22" s="26">
        <f t="shared" si="53"/>
        <v>0</v>
      </c>
      <c r="BH22" s="107">
        <f t="shared" si="54"/>
        <v>0</v>
      </c>
      <c r="BI22" s="36">
        <f t="shared" si="102"/>
        <v>0</v>
      </c>
      <c r="BJ22" s="36">
        <f t="shared" si="43"/>
        <v>0</v>
      </c>
      <c r="BK22" s="149">
        <f t="shared" si="55"/>
        <v>0</v>
      </c>
      <c r="BL22" s="150">
        <f t="shared" si="56"/>
        <v>0</v>
      </c>
      <c r="BM22" s="71"/>
      <c r="BN22" s="72"/>
      <c r="BO22" s="72"/>
      <c r="BP22" s="72"/>
      <c r="BQ22" s="72"/>
      <c r="BR22" s="72"/>
      <c r="BS22" s="72"/>
      <c r="BT22" s="72"/>
      <c r="BU22" s="72"/>
      <c r="BV22" s="72"/>
      <c r="BW22" s="72"/>
      <c r="BX22" s="72"/>
      <c r="BY22" s="72"/>
      <c r="BZ22" s="72"/>
      <c r="CA22" s="72"/>
      <c r="CB22" s="72"/>
      <c r="CC22" s="72"/>
      <c r="CD22" s="72"/>
      <c r="CE22" s="73"/>
      <c r="CF22" s="149">
        <f t="shared" si="57"/>
        <v>0</v>
      </c>
      <c r="CG22" s="149">
        <f t="shared" si="58"/>
        <v>0</v>
      </c>
      <c r="CH22" s="149">
        <f t="shared" si="59"/>
        <v>0</v>
      </c>
      <c r="CI22" s="149">
        <f t="shared" si="60"/>
        <v>0</v>
      </c>
      <c r="CJ22" s="149">
        <f t="shared" si="61"/>
        <v>0</v>
      </c>
      <c r="CK22" s="149">
        <f t="shared" si="62"/>
        <v>0</v>
      </c>
      <c r="CL22" s="149">
        <f t="shared" si="63"/>
        <v>0</v>
      </c>
      <c r="CM22" s="149">
        <f t="shared" si="64"/>
        <v>0</v>
      </c>
      <c r="CN22" s="149">
        <f t="shared" si="65"/>
        <v>0</v>
      </c>
      <c r="CO22" s="149">
        <f t="shared" si="66"/>
        <v>0</v>
      </c>
      <c r="CP22" s="149">
        <f t="shared" si="67"/>
        <v>0</v>
      </c>
      <c r="CQ22" s="149">
        <f t="shared" si="68"/>
        <v>0</v>
      </c>
      <c r="CR22" s="149">
        <f t="shared" si="69"/>
        <v>0</v>
      </c>
      <c r="CS22" s="149">
        <f t="shared" si="70"/>
        <v>0</v>
      </c>
      <c r="CT22" s="149">
        <f t="shared" si="71"/>
        <v>0</v>
      </c>
      <c r="CU22" s="149">
        <f t="shared" si="72"/>
        <v>0</v>
      </c>
      <c r="CV22" s="149">
        <f t="shared" si="73"/>
        <v>0</v>
      </c>
      <c r="CW22" s="149">
        <f t="shared" si="74"/>
        <v>0</v>
      </c>
      <c r="CX22" s="149">
        <f t="shared" si="75"/>
        <v>0</v>
      </c>
      <c r="CY22" s="149">
        <f t="shared" si="76"/>
        <v>0</v>
      </c>
      <c r="CZ22" s="149">
        <f t="shared" si="45"/>
        <v>0</v>
      </c>
      <c r="DA22" s="149">
        <f t="shared" si="77"/>
        <v>0</v>
      </c>
      <c r="DB22" s="149">
        <f t="shared" si="78"/>
        <v>0</v>
      </c>
      <c r="DC22" s="150">
        <f t="shared" si="79"/>
        <v>0</v>
      </c>
      <c r="DD22" s="71"/>
      <c r="DE22" s="72"/>
      <c r="DF22" s="72"/>
      <c r="DG22" s="72"/>
      <c r="DH22" s="72"/>
      <c r="DI22" s="72"/>
      <c r="DJ22" s="72"/>
      <c r="DK22" s="72"/>
      <c r="DL22" s="72"/>
      <c r="DM22" s="72"/>
      <c r="DN22" s="72"/>
      <c r="DO22" s="72"/>
      <c r="DP22" s="72"/>
      <c r="DQ22" s="72"/>
      <c r="DR22" s="72"/>
      <c r="DS22" s="72"/>
      <c r="DT22" s="72"/>
      <c r="DU22" s="72"/>
      <c r="DV22" s="73"/>
      <c r="DW22" s="149">
        <f t="shared" si="80"/>
        <v>0</v>
      </c>
      <c r="DX22" s="149">
        <f t="shared" si="81"/>
        <v>0</v>
      </c>
      <c r="DY22" s="149">
        <f t="shared" si="82"/>
        <v>0</v>
      </c>
      <c r="DZ22" s="149">
        <f t="shared" si="83"/>
        <v>0</v>
      </c>
      <c r="EA22" s="149">
        <f t="shared" si="84"/>
        <v>0</v>
      </c>
      <c r="EB22" s="149">
        <f t="shared" si="85"/>
        <v>0</v>
      </c>
      <c r="EC22" s="149">
        <f t="shared" si="86"/>
        <v>0</v>
      </c>
      <c r="ED22" s="149">
        <f t="shared" si="87"/>
        <v>0</v>
      </c>
      <c r="EE22" s="149">
        <f t="shared" si="88"/>
        <v>0</v>
      </c>
      <c r="EF22" s="149">
        <f t="shared" si="89"/>
        <v>0</v>
      </c>
      <c r="EG22" s="149">
        <f t="shared" si="90"/>
        <v>0</v>
      </c>
      <c r="EH22" s="149">
        <f t="shared" si="91"/>
        <v>0</v>
      </c>
      <c r="EI22" s="149">
        <f t="shared" si="92"/>
        <v>0</v>
      </c>
      <c r="EJ22" s="149">
        <f t="shared" si="93"/>
        <v>0</v>
      </c>
      <c r="EK22" s="149">
        <f t="shared" si="94"/>
        <v>0</v>
      </c>
      <c r="EL22" s="149">
        <f t="shared" si="95"/>
        <v>0</v>
      </c>
      <c r="EM22" s="149">
        <f t="shared" si="96"/>
        <v>0</v>
      </c>
      <c r="EN22" s="149">
        <f t="shared" si="97"/>
        <v>0</v>
      </c>
      <c r="EO22" s="149">
        <f t="shared" si="98"/>
        <v>0</v>
      </c>
      <c r="EP22" s="149">
        <f t="shared" si="99"/>
        <v>0</v>
      </c>
      <c r="EQ22" s="149">
        <f t="shared" si="100"/>
        <v>0</v>
      </c>
      <c r="ER22" s="149">
        <f t="shared" si="101"/>
        <v>0</v>
      </c>
    </row>
    <row r="23" spans="1:148" x14ac:dyDescent="0.35">
      <c r="A23" s="62">
        <f>ROWS($12:23)-1</f>
        <v>11</v>
      </c>
      <c r="B23" s="95"/>
      <c r="C23" s="69"/>
      <c r="D23" s="95"/>
      <c r="E23" s="96"/>
      <c r="F23" s="137"/>
      <c r="G23" s="137"/>
      <c r="H23" s="96"/>
      <c r="I23" s="92">
        <f t="shared" si="47"/>
        <v>0</v>
      </c>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99">
        <f t="shared" si="18"/>
        <v>0</v>
      </c>
      <c r="AJ23" s="27">
        <f t="shared" si="19"/>
        <v>0</v>
      </c>
      <c r="AK23" s="27">
        <f t="shared" si="20"/>
        <v>0</v>
      </c>
      <c r="AL23" s="27">
        <f t="shared" si="21"/>
        <v>0</v>
      </c>
      <c r="AM23" s="27">
        <f t="shared" si="22"/>
        <v>0</v>
      </c>
      <c r="AN23" s="27">
        <f t="shared" si="23"/>
        <v>0</v>
      </c>
      <c r="AO23" s="27">
        <f t="shared" si="24"/>
        <v>0</v>
      </c>
      <c r="AP23" s="27">
        <f t="shared" si="25"/>
        <v>0</v>
      </c>
      <c r="AQ23" s="27">
        <f t="shared" si="26"/>
        <v>0</v>
      </c>
      <c r="AR23" s="27">
        <f t="shared" si="27"/>
        <v>0</v>
      </c>
      <c r="AS23" s="27">
        <f t="shared" si="28"/>
        <v>0</v>
      </c>
      <c r="AT23" s="27">
        <f t="shared" si="29"/>
        <v>0</v>
      </c>
      <c r="AU23" s="27">
        <f t="shared" si="30"/>
        <v>0</v>
      </c>
      <c r="AV23" s="27">
        <f t="shared" si="31"/>
        <v>0</v>
      </c>
      <c r="AW23" s="27">
        <f t="shared" si="32"/>
        <v>0</v>
      </c>
      <c r="AX23" s="27">
        <f t="shared" si="33"/>
        <v>0</v>
      </c>
      <c r="AY23" s="27">
        <f t="shared" si="34"/>
        <v>0</v>
      </c>
      <c r="AZ23" s="27">
        <f t="shared" si="35"/>
        <v>0</v>
      </c>
      <c r="BA23" s="27">
        <f t="shared" si="36"/>
        <v>0</v>
      </c>
      <c r="BB23" s="26">
        <f t="shared" si="48"/>
        <v>0</v>
      </c>
      <c r="BC23" s="26">
        <f t="shared" si="49"/>
        <v>0</v>
      </c>
      <c r="BD23" s="26">
        <f t="shared" si="50"/>
        <v>0</v>
      </c>
      <c r="BE23" s="26">
        <f t="shared" si="51"/>
        <v>0</v>
      </c>
      <c r="BF23" s="26">
        <f t="shared" si="52"/>
        <v>0</v>
      </c>
      <c r="BG23" s="26">
        <f t="shared" si="53"/>
        <v>0</v>
      </c>
      <c r="BH23" s="107">
        <f t="shared" si="54"/>
        <v>0</v>
      </c>
      <c r="BI23" s="36">
        <f t="shared" si="102"/>
        <v>0</v>
      </c>
      <c r="BJ23" s="36">
        <f t="shared" si="43"/>
        <v>0</v>
      </c>
      <c r="BK23" s="149">
        <f t="shared" si="55"/>
        <v>0</v>
      </c>
      <c r="BL23" s="150">
        <f t="shared" si="56"/>
        <v>0</v>
      </c>
      <c r="BM23" s="71"/>
      <c r="BN23" s="72"/>
      <c r="BO23" s="72"/>
      <c r="BP23" s="72"/>
      <c r="BQ23" s="72"/>
      <c r="BR23" s="72"/>
      <c r="BS23" s="72"/>
      <c r="BT23" s="72"/>
      <c r="BU23" s="72"/>
      <c r="BV23" s="72"/>
      <c r="BW23" s="72"/>
      <c r="BX23" s="72"/>
      <c r="BY23" s="72"/>
      <c r="BZ23" s="72"/>
      <c r="CA23" s="72"/>
      <c r="CB23" s="72"/>
      <c r="CC23" s="72"/>
      <c r="CD23" s="72"/>
      <c r="CE23" s="73"/>
      <c r="CF23" s="149">
        <f t="shared" si="57"/>
        <v>0</v>
      </c>
      <c r="CG23" s="149">
        <f t="shared" si="58"/>
        <v>0</v>
      </c>
      <c r="CH23" s="149">
        <f t="shared" si="59"/>
        <v>0</v>
      </c>
      <c r="CI23" s="149">
        <f t="shared" si="60"/>
        <v>0</v>
      </c>
      <c r="CJ23" s="149">
        <f t="shared" si="61"/>
        <v>0</v>
      </c>
      <c r="CK23" s="149">
        <f t="shared" si="62"/>
        <v>0</v>
      </c>
      <c r="CL23" s="149">
        <f t="shared" si="63"/>
        <v>0</v>
      </c>
      <c r="CM23" s="149">
        <f t="shared" si="64"/>
        <v>0</v>
      </c>
      <c r="CN23" s="149">
        <f t="shared" si="65"/>
        <v>0</v>
      </c>
      <c r="CO23" s="149">
        <f t="shared" si="66"/>
        <v>0</v>
      </c>
      <c r="CP23" s="149">
        <f t="shared" si="67"/>
        <v>0</v>
      </c>
      <c r="CQ23" s="149">
        <f t="shared" si="68"/>
        <v>0</v>
      </c>
      <c r="CR23" s="149">
        <f t="shared" si="69"/>
        <v>0</v>
      </c>
      <c r="CS23" s="149">
        <f t="shared" si="70"/>
        <v>0</v>
      </c>
      <c r="CT23" s="149">
        <f t="shared" si="71"/>
        <v>0</v>
      </c>
      <c r="CU23" s="149">
        <f t="shared" si="72"/>
        <v>0</v>
      </c>
      <c r="CV23" s="149">
        <f t="shared" si="73"/>
        <v>0</v>
      </c>
      <c r="CW23" s="149">
        <f t="shared" si="74"/>
        <v>0</v>
      </c>
      <c r="CX23" s="149">
        <f t="shared" si="75"/>
        <v>0</v>
      </c>
      <c r="CY23" s="149">
        <f t="shared" si="76"/>
        <v>0</v>
      </c>
      <c r="CZ23" s="149">
        <f t="shared" si="45"/>
        <v>0</v>
      </c>
      <c r="DA23" s="149">
        <f t="shared" si="77"/>
        <v>0</v>
      </c>
      <c r="DB23" s="149">
        <f t="shared" si="78"/>
        <v>0</v>
      </c>
      <c r="DC23" s="150">
        <f t="shared" si="79"/>
        <v>0</v>
      </c>
      <c r="DD23" s="71"/>
      <c r="DE23" s="72"/>
      <c r="DF23" s="72"/>
      <c r="DG23" s="72"/>
      <c r="DH23" s="72"/>
      <c r="DI23" s="72"/>
      <c r="DJ23" s="72"/>
      <c r="DK23" s="72"/>
      <c r="DL23" s="72"/>
      <c r="DM23" s="72"/>
      <c r="DN23" s="72"/>
      <c r="DO23" s="72"/>
      <c r="DP23" s="72"/>
      <c r="DQ23" s="72"/>
      <c r="DR23" s="72"/>
      <c r="DS23" s="72"/>
      <c r="DT23" s="72"/>
      <c r="DU23" s="72"/>
      <c r="DV23" s="73"/>
      <c r="DW23" s="149">
        <f t="shared" si="80"/>
        <v>0</v>
      </c>
      <c r="DX23" s="149">
        <f t="shared" si="81"/>
        <v>0</v>
      </c>
      <c r="DY23" s="149">
        <f t="shared" si="82"/>
        <v>0</v>
      </c>
      <c r="DZ23" s="149">
        <f t="shared" si="83"/>
        <v>0</v>
      </c>
      <c r="EA23" s="149">
        <f t="shared" si="84"/>
        <v>0</v>
      </c>
      <c r="EB23" s="149">
        <f t="shared" si="85"/>
        <v>0</v>
      </c>
      <c r="EC23" s="149">
        <f t="shared" si="86"/>
        <v>0</v>
      </c>
      <c r="ED23" s="149">
        <f t="shared" si="87"/>
        <v>0</v>
      </c>
      <c r="EE23" s="149">
        <f t="shared" si="88"/>
        <v>0</v>
      </c>
      <c r="EF23" s="149">
        <f t="shared" si="89"/>
        <v>0</v>
      </c>
      <c r="EG23" s="149">
        <f t="shared" si="90"/>
        <v>0</v>
      </c>
      <c r="EH23" s="149">
        <f t="shared" si="91"/>
        <v>0</v>
      </c>
      <c r="EI23" s="149">
        <f t="shared" si="92"/>
        <v>0</v>
      </c>
      <c r="EJ23" s="149">
        <f t="shared" si="93"/>
        <v>0</v>
      </c>
      <c r="EK23" s="149">
        <f t="shared" si="94"/>
        <v>0</v>
      </c>
      <c r="EL23" s="149">
        <f t="shared" si="95"/>
        <v>0</v>
      </c>
      <c r="EM23" s="149">
        <f t="shared" si="96"/>
        <v>0</v>
      </c>
      <c r="EN23" s="149">
        <f t="shared" si="97"/>
        <v>0</v>
      </c>
      <c r="EO23" s="149">
        <f t="shared" si="98"/>
        <v>0</v>
      </c>
      <c r="EP23" s="149">
        <f t="shared" si="99"/>
        <v>0</v>
      </c>
      <c r="EQ23" s="149">
        <f t="shared" si="100"/>
        <v>0</v>
      </c>
      <c r="ER23" s="149">
        <f t="shared" si="101"/>
        <v>0</v>
      </c>
    </row>
    <row r="24" spans="1:148" x14ac:dyDescent="0.35">
      <c r="A24" s="62">
        <f>ROWS($12:24)-1</f>
        <v>12</v>
      </c>
      <c r="B24" s="95"/>
      <c r="C24" s="69"/>
      <c r="D24" s="95"/>
      <c r="E24" s="96"/>
      <c r="F24" s="137"/>
      <c r="G24" s="137"/>
      <c r="H24" s="96"/>
      <c r="I24" s="92">
        <f t="shared" si="47"/>
        <v>0</v>
      </c>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99">
        <f t="shared" si="18"/>
        <v>0</v>
      </c>
      <c r="AJ24" s="27">
        <f t="shared" si="19"/>
        <v>0</v>
      </c>
      <c r="AK24" s="27">
        <f t="shared" si="20"/>
        <v>0</v>
      </c>
      <c r="AL24" s="27">
        <f t="shared" si="21"/>
        <v>0</v>
      </c>
      <c r="AM24" s="27">
        <f t="shared" si="22"/>
        <v>0</v>
      </c>
      <c r="AN24" s="27">
        <f t="shared" si="23"/>
        <v>0</v>
      </c>
      <c r="AO24" s="27">
        <f t="shared" si="24"/>
        <v>0</v>
      </c>
      <c r="AP24" s="27">
        <f t="shared" si="25"/>
        <v>0</v>
      </c>
      <c r="AQ24" s="27">
        <f t="shared" si="26"/>
        <v>0</v>
      </c>
      <c r="AR24" s="27">
        <f t="shared" si="27"/>
        <v>0</v>
      </c>
      <c r="AS24" s="27">
        <f t="shared" si="28"/>
        <v>0</v>
      </c>
      <c r="AT24" s="27">
        <f t="shared" si="29"/>
        <v>0</v>
      </c>
      <c r="AU24" s="27">
        <f t="shared" si="30"/>
        <v>0</v>
      </c>
      <c r="AV24" s="27">
        <f t="shared" si="31"/>
        <v>0</v>
      </c>
      <c r="AW24" s="27">
        <f t="shared" si="32"/>
        <v>0</v>
      </c>
      <c r="AX24" s="27">
        <f t="shared" si="33"/>
        <v>0</v>
      </c>
      <c r="AY24" s="27">
        <f t="shared" si="34"/>
        <v>0</v>
      </c>
      <c r="AZ24" s="27">
        <f t="shared" si="35"/>
        <v>0</v>
      </c>
      <c r="BA24" s="27">
        <f t="shared" si="36"/>
        <v>0</v>
      </c>
      <c r="BB24" s="26">
        <f t="shared" si="48"/>
        <v>0</v>
      </c>
      <c r="BC24" s="26">
        <f t="shared" si="49"/>
        <v>0</v>
      </c>
      <c r="BD24" s="26">
        <f t="shared" si="50"/>
        <v>0</v>
      </c>
      <c r="BE24" s="26">
        <f t="shared" si="51"/>
        <v>0</v>
      </c>
      <c r="BF24" s="26">
        <f t="shared" si="52"/>
        <v>0</v>
      </c>
      <c r="BG24" s="26">
        <f t="shared" si="53"/>
        <v>0</v>
      </c>
      <c r="BH24" s="107">
        <f t="shared" si="54"/>
        <v>0</v>
      </c>
      <c r="BI24" s="36">
        <f t="shared" si="102"/>
        <v>0</v>
      </c>
      <c r="BJ24" s="36">
        <f t="shared" si="43"/>
        <v>0</v>
      </c>
      <c r="BK24" s="149">
        <f t="shared" si="55"/>
        <v>0</v>
      </c>
      <c r="BL24" s="150">
        <f t="shared" si="56"/>
        <v>0</v>
      </c>
      <c r="BM24" s="71"/>
      <c r="BN24" s="72"/>
      <c r="BO24" s="72"/>
      <c r="BP24" s="72"/>
      <c r="BQ24" s="72"/>
      <c r="BR24" s="72"/>
      <c r="BS24" s="72"/>
      <c r="BT24" s="72"/>
      <c r="BU24" s="72"/>
      <c r="BV24" s="72"/>
      <c r="BW24" s="72"/>
      <c r="BX24" s="72"/>
      <c r="BY24" s="72"/>
      <c r="BZ24" s="72"/>
      <c r="CA24" s="72"/>
      <c r="CB24" s="72"/>
      <c r="CC24" s="72"/>
      <c r="CD24" s="72"/>
      <c r="CE24" s="73"/>
      <c r="CF24" s="149">
        <f t="shared" si="57"/>
        <v>0</v>
      </c>
      <c r="CG24" s="149">
        <f t="shared" si="58"/>
        <v>0</v>
      </c>
      <c r="CH24" s="149">
        <f t="shared" si="59"/>
        <v>0</v>
      </c>
      <c r="CI24" s="149">
        <f t="shared" si="60"/>
        <v>0</v>
      </c>
      <c r="CJ24" s="149">
        <f t="shared" si="61"/>
        <v>0</v>
      </c>
      <c r="CK24" s="149">
        <f t="shared" si="62"/>
        <v>0</v>
      </c>
      <c r="CL24" s="149">
        <f t="shared" si="63"/>
        <v>0</v>
      </c>
      <c r="CM24" s="149">
        <f t="shared" si="64"/>
        <v>0</v>
      </c>
      <c r="CN24" s="149">
        <f t="shared" si="65"/>
        <v>0</v>
      </c>
      <c r="CO24" s="149">
        <f t="shared" si="66"/>
        <v>0</v>
      </c>
      <c r="CP24" s="149">
        <f t="shared" si="67"/>
        <v>0</v>
      </c>
      <c r="CQ24" s="149">
        <f t="shared" si="68"/>
        <v>0</v>
      </c>
      <c r="CR24" s="149">
        <f t="shared" si="69"/>
        <v>0</v>
      </c>
      <c r="CS24" s="149">
        <f t="shared" si="70"/>
        <v>0</v>
      </c>
      <c r="CT24" s="149">
        <f t="shared" si="71"/>
        <v>0</v>
      </c>
      <c r="CU24" s="149">
        <f t="shared" si="72"/>
        <v>0</v>
      </c>
      <c r="CV24" s="149">
        <f t="shared" si="73"/>
        <v>0</v>
      </c>
      <c r="CW24" s="149">
        <f t="shared" si="74"/>
        <v>0</v>
      </c>
      <c r="CX24" s="149">
        <f t="shared" si="75"/>
        <v>0</v>
      </c>
      <c r="CY24" s="149">
        <f t="shared" si="76"/>
        <v>0</v>
      </c>
      <c r="CZ24" s="149">
        <f t="shared" si="45"/>
        <v>0</v>
      </c>
      <c r="DA24" s="149">
        <f t="shared" si="77"/>
        <v>0</v>
      </c>
      <c r="DB24" s="149">
        <f t="shared" si="78"/>
        <v>0</v>
      </c>
      <c r="DC24" s="150">
        <f t="shared" si="79"/>
        <v>0</v>
      </c>
      <c r="DD24" s="71"/>
      <c r="DE24" s="72"/>
      <c r="DF24" s="72"/>
      <c r="DG24" s="72"/>
      <c r="DH24" s="72"/>
      <c r="DI24" s="72"/>
      <c r="DJ24" s="72"/>
      <c r="DK24" s="72"/>
      <c r="DL24" s="72"/>
      <c r="DM24" s="72"/>
      <c r="DN24" s="72"/>
      <c r="DO24" s="72"/>
      <c r="DP24" s="72"/>
      <c r="DQ24" s="72"/>
      <c r="DR24" s="72"/>
      <c r="DS24" s="72"/>
      <c r="DT24" s="72"/>
      <c r="DU24" s="72"/>
      <c r="DV24" s="73"/>
      <c r="DW24" s="149">
        <f t="shared" si="80"/>
        <v>0</v>
      </c>
      <c r="DX24" s="149">
        <f t="shared" si="81"/>
        <v>0</v>
      </c>
      <c r="DY24" s="149">
        <f t="shared" si="82"/>
        <v>0</v>
      </c>
      <c r="DZ24" s="149">
        <f t="shared" si="83"/>
        <v>0</v>
      </c>
      <c r="EA24" s="149">
        <f t="shared" si="84"/>
        <v>0</v>
      </c>
      <c r="EB24" s="149">
        <f t="shared" si="85"/>
        <v>0</v>
      </c>
      <c r="EC24" s="149">
        <f t="shared" si="86"/>
        <v>0</v>
      </c>
      <c r="ED24" s="149">
        <f t="shared" si="87"/>
        <v>0</v>
      </c>
      <c r="EE24" s="149">
        <f t="shared" si="88"/>
        <v>0</v>
      </c>
      <c r="EF24" s="149">
        <f t="shared" si="89"/>
        <v>0</v>
      </c>
      <c r="EG24" s="149">
        <f t="shared" si="90"/>
        <v>0</v>
      </c>
      <c r="EH24" s="149">
        <f t="shared" si="91"/>
        <v>0</v>
      </c>
      <c r="EI24" s="149">
        <f t="shared" si="92"/>
        <v>0</v>
      </c>
      <c r="EJ24" s="149">
        <f t="shared" si="93"/>
        <v>0</v>
      </c>
      <c r="EK24" s="149">
        <f t="shared" si="94"/>
        <v>0</v>
      </c>
      <c r="EL24" s="149">
        <f t="shared" si="95"/>
        <v>0</v>
      </c>
      <c r="EM24" s="149">
        <f t="shared" si="96"/>
        <v>0</v>
      </c>
      <c r="EN24" s="149">
        <f t="shared" si="97"/>
        <v>0</v>
      </c>
      <c r="EO24" s="149">
        <f t="shared" si="98"/>
        <v>0</v>
      </c>
      <c r="EP24" s="149">
        <f t="shared" si="99"/>
        <v>0</v>
      </c>
      <c r="EQ24" s="149">
        <f t="shared" si="100"/>
        <v>0</v>
      </c>
      <c r="ER24" s="149">
        <f t="shared" si="101"/>
        <v>0</v>
      </c>
    </row>
    <row r="25" spans="1:148" x14ac:dyDescent="0.35">
      <c r="A25" s="62">
        <f>ROWS($12:25)-1</f>
        <v>13</v>
      </c>
      <c r="B25" s="95"/>
      <c r="C25" s="69"/>
      <c r="D25" s="95"/>
      <c r="E25" s="96"/>
      <c r="F25" s="137"/>
      <c r="G25" s="137"/>
      <c r="H25" s="96"/>
      <c r="I25" s="92">
        <f t="shared" si="47"/>
        <v>0</v>
      </c>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99">
        <f t="shared" si="18"/>
        <v>0</v>
      </c>
      <c r="AJ25" s="27">
        <f t="shared" si="19"/>
        <v>0</v>
      </c>
      <c r="AK25" s="27">
        <f t="shared" si="20"/>
        <v>0</v>
      </c>
      <c r="AL25" s="27">
        <f t="shared" si="21"/>
        <v>0</v>
      </c>
      <c r="AM25" s="27">
        <f t="shared" si="22"/>
        <v>0</v>
      </c>
      <c r="AN25" s="27">
        <f t="shared" si="23"/>
        <v>0</v>
      </c>
      <c r="AO25" s="27">
        <f t="shared" si="24"/>
        <v>0</v>
      </c>
      <c r="AP25" s="27">
        <f t="shared" si="25"/>
        <v>0</v>
      </c>
      <c r="AQ25" s="27">
        <f t="shared" si="26"/>
        <v>0</v>
      </c>
      <c r="AR25" s="27">
        <f t="shared" si="27"/>
        <v>0</v>
      </c>
      <c r="AS25" s="27">
        <f t="shared" si="28"/>
        <v>0</v>
      </c>
      <c r="AT25" s="27">
        <f t="shared" si="29"/>
        <v>0</v>
      </c>
      <c r="AU25" s="27">
        <f t="shared" si="30"/>
        <v>0</v>
      </c>
      <c r="AV25" s="27">
        <f t="shared" si="31"/>
        <v>0</v>
      </c>
      <c r="AW25" s="27">
        <f t="shared" si="32"/>
        <v>0</v>
      </c>
      <c r="AX25" s="27">
        <f t="shared" si="33"/>
        <v>0</v>
      </c>
      <c r="AY25" s="27">
        <f t="shared" si="34"/>
        <v>0</v>
      </c>
      <c r="AZ25" s="27">
        <f t="shared" si="35"/>
        <v>0</v>
      </c>
      <c r="BA25" s="27">
        <f t="shared" si="36"/>
        <v>0</v>
      </c>
      <c r="BB25" s="26">
        <f t="shared" si="48"/>
        <v>0</v>
      </c>
      <c r="BC25" s="26">
        <f t="shared" si="49"/>
        <v>0</v>
      </c>
      <c r="BD25" s="26">
        <f t="shared" si="50"/>
        <v>0</v>
      </c>
      <c r="BE25" s="26">
        <f t="shared" si="51"/>
        <v>0</v>
      </c>
      <c r="BF25" s="26">
        <f t="shared" si="52"/>
        <v>0</v>
      </c>
      <c r="BG25" s="26">
        <f t="shared" si="53"/>
        <v>0</v>
      </c>
      <c r="BH25" s="107">
        <f t="shared" si="54"/>
        <v>0</v>
      </c>
      <c r="BI25" s="36">
        <f t="shared" si="102"/>
        <v>0</v>
      </c>
      <c r="BJ25" s="36">
        <f t="shared" si="43"/>
        <v>0</v>
      </c>
      <c r="BK25" s="149">
        <f t="shared" si="55"/>
        <v>0</v>
      </c>
      <c r="BL25" s="150">
        <f t="shared" si="56"/>
        <v>0</v>
      </c>
      <c r="BM25" s="71"/>
      <c r="BN25" s="72"/>
      <c r="BO25" s="72"/>
      <c r="BP25" s="72"/>
      <c r="BQ25" s="72"/>
      <c r="BR25" s="72"/>
      <c r="BS25" s="72"/>
      <c r="BT25" s="72"/>
      <c r="BU25" s="72"/>
      <c r="BV25" s="72"/>
      <c r="BW25" s="72"/>
      <c r="BX25" s="72"/>
      <c r="BY25" s="72"/>
      <c r="BZ25" s="72"/>
      <c r="CA25" s="72"/>
      <c r="CB25" s="72"/>
      <c r="CC25" s="72"/>
      <c r="CD25" s="72"/>
      <c r="CE25" s="73"/>
      <c r="CF25" s="149">
        <f t="shared" si="57"/>
        <v>0</v>
      </c>
      <c r="CG25" s="149">
        <f t="shared" si="58"/>
        <v>0</v>
      </c>
      <c r="CH25" s="149">
        <f t="shared" si="59"/>
        <v>0</v>
      </c>
      <c r="CI25" s="149">
        <f t="shared" si="60"/>
        <v>0</v>
      </c>
      <c r="CJ25" s="149">
        <f t="shared" si="61"/>
        <v>0</v>
      </c>
      <c r="CK25" s="149">
        <f t="shared" si="62"/>
        <v>0</v>
      </c>
      <c r="CL25" s="149">
        <f t="shared" si="63"/>
        <v>0</v>
      </c>
      <c r="CM25" s="149">
        <f t="shared" si="64"/>
        <v>0</v>
      </c>
      <c r="CN25" s="149">
        <f t="shared" si="65"/>
        <v>0</v>
      </c>
      <c r="CO25" s="149">
        <f t="shared" si="66"/>
        <v>0</v>
      </c>
      <c r="CP25" s="149">
        <f t="shared" si="67"/>
        <v>0</v>
      </c>
      <c r="CQ25" s="149">
        <f t="shared" si="68"/>
        <v>0</v>
      </c>
      <c r="CR25" s="149">
        <f t="shared" si="69"/>
        <v>0</v>
      </c>
      <c r="CS25" s="149">
        <f t="shared" si="70"/>
        <v>0</v>
      </c>
      <c r="CT25" s="149">
        <f t="shared" si="71"/>
        <v>0</v>
      </c>
      <c r="CU25" s="149">
        <f t="shared" si="72"/>
        <v>0</v>
      </c>
      <c r="CV25" s="149">
        <f t="shared" si="73"/>
        <v>0</v>
      </c>
      <c r="CW25" s="149">
        <f t="shared" si="74"/>
        <v>0</v>
      </c>
      <c r="CX25" s="149">
        <f t="shared" si="75"/>
        <v>0</v>
      </c>
      <c r="CY25" s="149">
        <f t="shared" si="76"/>
        <v>0</v>
      </c>
      <c r="CZ25" s="149">
        <f t="shared" si="45"/>
        <v>0</v>
      </c>
      <c r="DA25" s="149">
        <f t="shared" si="77"/>
        <v>0</v>
      </c>
      <c r="DB25" s="149">
        <f t="shared" si="78"/>
        <v>0</v>
      </c>
      <c r="DC25" s="150">
        <f t="shared" si="79"/>
        <v>0</v>
      </c>
      <c r="DD25" s="71"/>
      <c r="DE25" s="72"/>
      <c r="DF25" s="72"/>
      <c r="DG25" s="72"/>
      <c r="DH25" s="72"/>
      <c r="DI25" s="72"/>
      <c r="DJ25" s="72"/>
      <c r="DK25" s="72"/>
      <c r="DL25" s="72"/>
      <c r="DM25" s="72"/>
      <c r="DN25" s="72"/>
      <c r="DO25" s="72"/>
      <c r="DP25" s="72"/>
      <c r="DQ25" s="72"/>
      <c r="DR25" s="72"/>
      <c r="DS25" s="72"/>
      <c r="DT25" s="72"/>
      <c r="DU25" s="72"/>
      <c r="DV25" s="73"/>
      <c r="DW25" s="149">
        <f t="shared" si="80"/>
        <v>0</v>
      </c>
      <c r="DX25" s="149">
        <f t="shared" si="81"/>
        <v>0</v>
      </c>
      <c r="DY25" s="149">
        <f t="shared" si="82"/>
        <v>0</v>
      </c>
      <c r="DZ25" s="149">
        <f t="shared" si="83"/>
        <v>0</v>
      </c>
      <c r="EA25" s="149">
        <f t="shared" si="84"/>
        <v>0</v>
      </c>
      <c r="EB25" s="149">
        <f t="shared" si="85"/>
        <v>0</v>
      </c>
      <c r="EC25" s="149">
        <f t="shared" si="86"/>
        <v>0</v>
      </c>
      <c r="ED25" s="149">
        <f t="shared" si="87"/>
        <v>0</v>
      </c>
      <c r="EE25" s="149">
        <f t="shared" si="88"/>
        <v>0</v>
      </c>
      <c r="EF25" s="149">
        <f t="shared" si="89"/>
        <v>0</v>
      </c>
      <c r="EG25" s="149">
        <f t="shared" si="90"/>
        <v>0</v>
      </c>
      <c r="EH25" s="149">
        <f t="shared" si="91"/>
        <v>0</v>
      </c>
      <c r="EI25" s="149">
        <f t="shared" si="92"/>
        <v>0</v>
      </c>
      <c r="EJ25" s="149">
        <f t="shared" si="93"/>
        <v>0</v>
      </c>
      <c r="EK25" s="149">
        <f t="shared" si="94"/>
        <v>0</v>
      </c>
      <c r="EL25" s="149">
        <f t="shared" si="95"/>
        <v>0</v>
      </c>
      <c r="EM25" s="149">
        <f t="shared" si="96"/>
        <v>0</v>
      </c>
      <c r="EN25" s="149">
        <f t="shared" si="97"/>
        <v>0</v>
      </c>
      <c r="EO25" s="149">
        <f t="shared" si="98"/>
        <v>0</v>
      </c>
      <c r="EP25" s="149">
        <f t="shared" si="99"/>
        <v>0</v>
      </c>
      <c r="EQ25" s="149">
        <f t="shared" si="100"/>
        <v>0</v>
      </c>
      <c r="ER25" s="149">
        <f t="shared" si="101"/>
        <v>0</v>
      </c>
    </row>
    <row r="26" spans="1:148" x14ac:dyDescent="0.35">
      <c r="A26" s="62">
        <f>ROWS($12:26)-1</f>
        <v>14</v>
      </c>
      <c r="B26" s="95"/>
      <c r="C26" s="69"/>
      <c r="D26" s="95"/>
      <c r="E26" s="96"/>
      <c r="F26" s="137"/>
      <c r="G26" s="137"/>
      <c r="H26" s="96"/>
      <c r="I26" s="92">
        <f t="shared" si="47"/>
        <v>0</v>
      </c>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99">
        <f t="shared" si="18"/>
        <v>0</v>
      </c>
      <c r="AJ26" s="27">
        <f t="shared" si="19"/>
        <v>0</v>
      </c>
      <c r="AK26" s="27">
        <f t="shared" si="20"/>
        <v>0</v>
      </c>
      <c r="AL26" s="27">
        <f t="shared" si="21"/>
        <v>0</v>
      </c>
      <c r="AM26" s="27">
        <f t="shared" si="22"/>
        <v>0</v>
      </c>
      <c r="AN26" s="27">
        <f t="shared" si="23"/>
        <v>0</v>
      </c>
      <c r="AO26" s="27">
        <f t="shared" si="24"/>
        <v>0</v>
      </c>
      <c r="AP26" s="27">
        <f t="shared" si="25"/>
        <v>0</v>
      </c>
      <c r="AQ26" s="27">
        <f t="shared" si="26"/>
        <v>0</v>
      </c>
      <c r="AR26" s="27">
        <f t="shared" si="27"/>
        <v>0</v>
      </c>
      <c r="AS26" s="27">
        <f t="shared" si="28"/>
        <v>0</v>
      </c>
      <c r="AT26" s="27">
        <f t="shared" si="29"/>
        <v>0</v>
      </c>
      <c r="AU26" s="27">
        <f t="shared" si="30"/>
        <v>0</v>
      </c>
      <c r="AV26" s="27">
        <f t="shared" si="31"/>
        <v>0</v>
      </c>
      <c r="AW26" s="27">
        <f t="shared" si="32"/>
        <v>0</v>
      </c>
      <c r="AX26" s="27">
        <f t="shared" si="33"/>
        <v>0</v>
      </c>
      <c r="AY26" s="27">
        <f t="shared" si="34"/>
        <v>0</v>
      </c>
      <c r="AZ26" s="27">
        <f t="shared" si="35"/>
        <v>0</v>
      </c>
      <c r="BA26" s="27">
        <f t="shared" si="36"/>
        <v>0</v>
      </c>
      <c r="BB26" s="26">
        <f t="shared" si="48"/>
        <v>0</v>
      </c>
      <c r="BC26" s="26">
        <f t="shared" si="49"/>
        <v>0</v>
      </c>
      <c r="BD26" s="26">
        <f t="shared" si="50"/>
        <v>0</v>
      </c>
      <c r="BE26" s="26">
        <f t="shared" si="51"/>
        <v>0</v>
      </c>
      <c r="BF26" s="26">
        <f t="shared" si="52"/>
        <v>0</v>
      </c>
      <c r="BG26" s="26">
        <f t="shared" si="53"/>
        <v>0</v>
      </c>
      <c r="BH26" s="107">
        <f t="shared" si="54"/>
        <v>0</v>
      </c>
      <c r="BI26" s="36">
        <f t="shared" si="102"/>
        <v>0</v>
      </c>
      <c r="BJ26" s="36">
        <f t="shared" si="43"/>
        <v>0</v>
      </c>
      <c r="BK26" s="149">
        <f t="shared" si="55"/>
        <v>0</v>
      </c>
      <c r="BL26" s="150">
        <f t="shared" si="56"/>
        <v>0</v>
      </c>
      <c r="BM26" s="71"/>
      <c r="BN26" s="72"/>
      <c r="BO26" s="72"/>
      <c r="BP26" s="72"/>
      <c r="BQ26" s="72"/>
      <c r="BR26" s="72"/>
      <c r="BS26" s="72"/>
      <c r="BT26" s="72"/>
      <c r="BU26" s="72"/>
      <c r="BV26" s="72"/>
      <c r="BW26" s="72"/>
      <c r="BX26" s="72"/>
      <c r="BY26" s="72"/>
      <c r="BZ26" s="72"/>
      <c r="CA26" s="72"/>
      <c r="CB26" s="72"/>
      <c r="CC26" s="72"/>
      <c r="CD26" s="72"/>
      <c r="CE26" s="73"/>
      <c r="CF26" s="149">
        <f t="shared" si="57"/>
        <v>0</v>
      </c>
      <c r="CG26" s="149">
        <f t="shared" si="58"/>
        <v>0</v>
      </c>
      <c r="CH26" s="149">
        <f t="shared" si="59"/>
        <v>0</v>
      </c>
      <c r="CI26" s="149">
        <f t="shared" si="60"/>
        <v>0</v>
      </c>
      <c r="CJ26" s="149">
        <f t="shared" si="61"/>
        <v>0</v>
      </c>
      <c r="CK26" s="149">
        <f t="shared" si="62"/>
        <v>0</v>
      </c>
      <c r="CL26" s="149">
        <f t="shared" si="63"/>
        <v>0</v>
      </c>
      <c r="CM26" s="149">
        <f t="shared" si="64"/>
        <v>0</v>
      </c>
      <c r="CN26" s="149">
        <f t="shared" si="65"/>
        <v>0</v>
      </c>
      <c r="CO26" s="149">
        <f t="shared" si="66"/>
        <v>0</v>
      </c>
      <c r="CP26" s="149">
        <f t="shared" si="67"/>
        <v>0</v>
      </c>
      <c r="CQ26" s="149">
        <f t="shared" si="68"/>
        <v>0</v>
      </c>
      <c r="CR26" s="149">
        <f t="shared" si="69"/>
        <v>0</v>
      </c>
      <c r="CS26" s="149">
        <f t="shared" si="70"/>
        <v>0</v>
      </c>
      <c r="CT26" s="149">
        <f t="shared" si="71"/>
        <v>0</v>
      </c>
      <c r="CU26" s="149">
        <f t="shared" si="72"/>
        <v>0</v>
      </c>
      <c r="CV26" s="149">
        <f t="shared" si="73"/>
        <v>0</v>
      </c>
      <c r="CW26" s="149">
        <f t="shared" si="74"/>
        <v>0</v>
      </c>
      <c r="CX26" s="149">
        <f t="shared" si="75"/>
        <v>0</v>
      </c>
      <c r="CY26" s="149">
        <f t="shared" si="76"/>
        <v>0</v>
      </c>
      <c r="CZ26" s="149">
        <f t="shared" si="45"/>
        <v>0</v>
      </c>
      <c r="DA26" s="149">
        <f t="shared" si="77"/>
        <v>0</v>
      </c>
      <c r="DB26" s="149">
        <f t="shared" si="78"/>
        <v>0</v>
      </c>
      <c r="DC26" s="150">
        <f t="shared" si="79"/>
        <v>0</v>
      </c>
      <c r="DD26" s="71"/>
      <c r="DE26" s="72"/>
      <c r="DF26" s="72"/>
      <c r="DG26" s="72"/>
      <c r="DH26" s="72"/>
      <c r="DI26" s="72"/>
      <c r="DJ26" s="72"/>
      <c r="DK26" s="72"/>
      <c r="DL26" s="72"/>
      <c r="DM26" s="72"/>
      <c r="DN26" s="72"/>
      <c r="DO26" s="72"/>
      <c r="DP26" s="72"/>
      <c r="DQ26" s="72"/>
      <c r="DR26" s="72"/>
      <c r="DS26" s="72"/>
      <c r="DT26" s="72"/>
      <c r="DU26" s="72"/>
      <c r="DV26" s="73"/>
      <c r="DW26" s="149">
        <f t="shared" si="80"/>
        <v>0</v>
      </c>
      <c r="DX26" s="149">
        <f t="shared" si="81"/>
        <v>0</v>
      </c>
      <c r="DY26" s="149">
        <f t="shared" si="82"/>
        <v>0</v>
      </c>
      <c r="DZ26" s="149">
        <f t="shared" si="83"/>
        <v>0</v>
      </c>
      <c r="EA26" s="149">
        <f t="shared" si="84"/>
        <v>0</v>
      </c>
      <c r="EB26" s="149">
        <f t="shared" si="85"/>
        <v>0</v>
      </c>
      <c r="EC26" s="149">
        <f t="shared" si="86"/>
        <v>0</v>
      </c>
      <c r="ED26" s="149">
        <f t="shared" si="87"/>
        <v>0</v>
      </c>
      <c r="EE26" s="149">
        <f t="shared" si="88"/>
        <v>0</v>
      </c>
      <c r="EF26" s="149">
        <f t="shared" si="89"/>
        <v>0</v>
      </c>
      <c r="EG26" s="149">
        <f t="shared" si="90"/>
        <v>0</v>
      </c>
      <c r="EH26" s="149">
        <f t="shared" si="91"/>
        <v>0</v>
      </c>
      <c r="EI26" s="149">
        <f t="shared" si="92"/>
        <v>0</v>
      </c>
      <c r="EJ26" s="149">
        <f t="shared" si="93"/>
        <v>0</v>
      </c>
      <c r="EK26" s="149">
        <f t="shared" si="94"/>
        <v>0</v>
      </c>
      <c r="EL26" s="149">
        <f t="shared" si="95"/>
        <v>0</v>
      </c>
      <c r="EM26" s="149">
        <f t="shared" si="96"/>
        <v>0</v>
      </c>
      <c r="EN26" s="149">
        <f t="shared" si="97"/>
        <v>0</v>
      </c>
      <c r="EO26" s="149">
        <f t="shared" si="98"/>
        <v>0</v>
      </c>
      <c r="EP26" s="149">
        <f t="shared" si="99"/>
        <v>0</v>
      </c>
      <c r="EQ26" s="149">
        <f t="shared" si="100"/>
        <v>0</v>
      </c>
      <c r="ER26" s="149">
        <f t="shared" si="101"/>
        <v>0</v>
      </c>
    </row>
    <row r="27" spans="1:148" x14ac:dyDescent="0.35">
      <c r="A27" s="62">
        <f>ROWS($12:27)-1</f>
        <v>15</v>
      </c>
      <c r="B27" s="95"/>
      <c r="C27" s="69"/>
      <c r="D27" s="95"/>
      <c r="E27" s="96"/>
      <c r="F27" s="137"/>
      <c r="G27" s="137"/>
      <c r="H27" s="96"/>
      <c r="I27" s="92">
        <f t="shared" si="47"/>
        <v>0</v>
      </c>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99">
        <f t="shared" si="18"/>
        <v>0</v>
      </c>
      <c r="AJ27" s="27">
        <f t="shared" si="19"/>
        <v>0</v>
      </c>
      <c r="AK27" s="27">
        <f t="shared" si="20"/>
        <v>0</v>
      </c>
      <c r="AL27" s="27">
        <f t="shared" si="21"/>
        <v>0</v>
      </c>
      <c r="AM27" s="27">
        <f t="shared" si="22"/>
        <v>0</v>
      </c>
      <c r="AN27" s="27">
        <f t="shared" si="23"/>
        <v>0</v>
      </c>
      <c r="AO27" s="27">
        <f t="shared" si="24"/>
        <v>0</v>
      </c>
      <c r="AP27" s="27">
        <f t="shared" si="25"/>
        <v>0</v>
      </c>
      <c r="AQ27" s="27">
        <f t="shared" si="26"/>
        <v>0</v>
      </c>
      <c r="AR27" s="27">
        <f t="shared" si="27"/>
        <v>0</v>
      </c>
      <c r="AS27" s="27">
        <f t="shared" si="28"/>
        <v>0</v>
      </c>
      <c r="AT27" s="27">
        <f t="shared" si="29"/>
        <v>0</v>
      </c>
      <c r="AU27" s="27">
        <f t="shared" si="30"/>
        <v>0</v>
      </c>
      <c r="AV27" s="27">
        <f t="shared" si="31"/>
        <v>0</v>
      </c>
      <c r="AW27" s="27">
        <f t="shared" si="32"/>
        <v>0</v>
      </c>
      <c r="AX27" s="27">
        <f t="shared" si="33"/>
        <v>0</v>
      </c>
      <c r="AY27" s="27">
        <f t="shared" si="34"/>
        <v>0</v>
      </c>
      <c r="AZ27" s="27">
        <f t="shared" si="35"/>
        <v>0</v>
      </c>
      <c r="BA27" s="27">
        <f t="shared" si="36"/>
        <v>0</v>
      </c>
      <c r="BB27" s="26">
        <f t="shared" si="48"/>
        <v>0</v>
      </c>
      <c r="BC27" s="26">
        <f t="shared" si="49"/>
        <v>0</v>
      </c>
      <c r="BD27" s="26">
        <f t="shared" si="50"/>
        <v>0</v>
      </c>
      <c r="BE27" s="26">
        <f t="shared" si="51"/>
        <v>0</v>
      </c>
      <c r="BF27" s="26">
        <f t="shared" si="52"/>
        <v>0</v>
      </c>
      <c r="BG27" s="26">
        <f t="shared" si="53"/>
        <v>0</v>
      </c>
      <c r="BH27" s="107">
        <f t="shared" si="54"/>
        <v>0</v>
      </c>
      <c r="BI27" s="36">
        <f t="shared" si="102"/>
        <v>0</v>
      </c>
      <c r="BJ27" s="36">
        <f t="shared" si="43"/>
        <v>0</v>
      </c>
      <c r="BK27" s="149">
        <f t="shared" si="55"/>
        <v>0</v>
      </c>
      <c r="BL27" s="150">
        <f t="shared" si="56"/>
        <v>0</v>
      </c>
      <c r="BM27" s="71"/>
      <c r="BN27" s="72"/>
      <c r="BO27" s="72"/>
      <c r="BP27" s="72"/>
      <c r="BQ27" s="72"/>
      <c r="BR27" s="72"/>
      <c r="BS27" s="72"/>
      <c r="BT27" s="72"/>
      <c r="BU27" s="72"/>
      <c r="BV27" s="72"/>
      <c r="BW27" s="72"/>
      <c r="BX27" s="72"/>
      <c r="BY27" s="72"/>
      <c r="BZ27" s="72"/>
      <c r="CA27" s="72"/>
      <c r="CB27" s="72"/>
      <c r="CC27" s="72"/>
      <c r="CD27" s="72"/>
      <c r="CE27" s="73"/>
      <c r="CF27" s="149">
        <f t="shared" si="57"/>
        <v>0</v>
      </c>
      <c r="CG27" s="149">
        <f t="shared" si="58"/>
        <v>0</v>
      </c>
      <c r="CH27" s="149">
        <f t="shared" si="59"/>
        <v>0</v>
      </c>
      <c r="CI27" s="149">
        <f t="shared" si="60"/>
        <v>0</v>
      </c>
      <c r="CJ27" s="149">
        <f t="shared" si="61"/>
        <v>0</v>
      </c>
      <c r="CK27" s="149">
        <f t="shared" si="62"/>
        <v>0</v>
      </c>
      <c r="CL27" s="149">
        <f t="shared" si="63"/>
        <v>0</v>
      </c>
      <c r="CM27" s="149">
        <f t="shared" si="64"/>
        <v>0</v>
      </c>
      <c r="CN27" s="149">
        <f t="shared" si="65"/>
        <v>0</v>
      </c>
      <c r="CO27" s="149">
        <f t="shared" si="66"/>
        <v>0</v>
      </c>
      <c r="CP27" s="149">
        <f t="shared" si="67"/>
        <v>0</v>
      </c>
      <c r="CQ27" s="149">
        <f t="shared" si="68"/>
        <v>0</v>
      </c>
      <c r="CR27" s="149">
        <f t="shared" si="69"/>
        <v>0</v>
      </c>
      <c r="CS27" s="149">
        <f t="shared" si="70"/>
        <v>0</v>
      </c>
      <c r="CT27" s="149">
        <f t="shared" si="71"/>
        <v>0</v>
      </c>
      <c r="CU27" s="149">
        <f t="shared" si="72"/>
        <v>0</v>
      </c>
      <c r="CV27" s="149">
        <f t="shared" si="73"/>
        <v>0</v>
      </c>
      <c r="CW27" s="149">
        <f t="shared" si="74"/>
        <v>0</v>
      </c>
      <c r="CX27" s="149">
        <f t="shared" si="75"/>
        <v>0</v>
      </c>
      <c r="CY27" s="149">
        <f t="shared" si="76"/>
        <v>0</v>
      </c>
      <c r="CZ27" s="149">
        <f t="shared" si="45"/>
        <v>0</v>
      </c>
      <c r="DA27" s="149">
        <f t="shared" si="77"/>
        <v>0</v>
      </c>
      <c r="DB27" s="149">
        <f t="shared" si="78"/>
        <v>0</v>
      </c>
      <c r="DC27" s="150">
        <f t="shared" si="79"/>
        <v>0</v>
      </c>
      <c r="DD27" s="71"/>
      <c r="DE27" s="72"/>
      <c r="DF27" s="72"/>
      <c r="DG27" s="72"/>
      <c r="DH27" s="72"/>
      <c r="DI27" s="72"/>
      <c r="DJ27" s="72"/>
      <c r="DK27" s="72"/>
      <c r="DL27" s="72"/>
      <c r="DM27" s="72"/>
      <c r="DN27" s="72"/>
      <c r="DO27" s="72"/>
      <c r="DP27" s="72"/>
      <c r="DQ27" s="72"/>
      <c r="DR27" s="72"/>
      <c r="DS27" s="72"/>
      <c r="DT27" s="72"/>
      <c r="DU27" s="72"/>
      <c r="DV27" s="73"/>
      <c r="DW27" s="149">
        <f t="shared" si="80"/>
        <v>0</v>
      </c>
      <c r="DX27" s="149">
        <f t="shared" si="81"/>
        <v>0</v>
      </c>
      <c r="DY27" s="149">
        <f t="shared" si="82"/>
        <v>0</v>
      </c>
      <c r="DZ27" s="149">
        <f t="shared" si="83"/>
        <v>0</v>
      </c>
      <c r="EA27" s="149">
        <f t="shared" si="84"/>
        <v>0</v>
      </c>
      <c r="EB27" s="149">
        <f t="shared" si="85"/>
        <v>0</v>
      </c>
      <c r="EC27" s="149">
        <f t="shared" si="86"/>
        <v>0</v>
      </c>
      <c r="ED27" s="149">
        <f t="shared" si="87"/>
        <v>0</v>
      </c>
      <c r="EE27" s="149">
        <f t="shared" si="88"/>
        <v>0</v>
      </c>
      <c r="EF27" s="149">
        <f t="shared" si="89"/>
        <v>0</v>
      </c>
      <c r="EG27" s="149">
        <f t="shared" si="90"/>
        <v>0</v>
      </c>
      <c r="EH27" s="149">
        <f t="shared" si="91"/>
        <v>0</v>
      </c>
      <c r="EI27" s="149">
        <f t="shared" si="92"/>
        <v>0</v>
      </c>
      <c r="EJ27" s="149">
        <f t="shared" si="93"/>
        <v>0</v>
      </c>
      <c r="EK27" s="149">
        <f t="shared" si="94"/>
        <v>0</v>
      </c>
      <c r="EL27" s="149">
        <f t="shared" si="95"/>
        <v>0</v>
      </c>
      <c r="EM27" s="149">
        <f t="shared" si="96"/>
        <v>0</v>
      </c>
      <c r="EN27" s="149">
        <f t="shared" si="97"/>
        <v>0</v>
      </c>
      <c r="EO27" s="149">
        <f t="shared" si="98"/>
        <v>0</v>
      </c>
      <c r="EP27" s="149">
        <f t="shared" si="99"/>
        <v>0</v>
      </c>
      <c r="EQ27" s="149">
        <f t="shared" si="100"/>
        <v>0</v>
      </c>
      <c r="ER27" s="149">
        <f t="shared" si="101"/>
        <v>0</v>
      </c>
    </row>
    <row r="28" spans="1:148" x14ac:dyDescent="0.35">
      <c r="A28" s="62">
        <f>ROWS($12:28)-1</f>
        <v>16</v>
      </c>
      <c r="B28" s="95"/>
      <c r="C28" s="69"/>
      <c r="D28" s="95"/>
      <c r="E28" s="96"/>
      <c r="F28" s="137"/>
      <c r="G28" s="137"/>
      <c r="H28" s="96"/>
      <c r="I28" s="92">
        <f t="shared" si="47"/>
        <v>0</v>
      </c>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99">
        <f t="shared" si="18"/>
        <v>0</v>
      </c>
      <c r="AJ28" s="27">
        <f t="shared" si="19"/>
        <v>0</v>
      </c>
      <c r="AK28" s="27">
        <f t="shared" si="20"/>
        <v>0</v>
      </c>
      <c r="AL28" s="27">
        <f t="shared" si="21"/>
        <v>0</v>
      </c>
      <c r="AM28" s="27">
        <f t="shared" si="22"/>
        <v>0</v>
      </c>
      <c r="AN28" s="27">
        <f t="shared" si="23"/>
        <v>0</v>
      </c>
      <c r="AO28" s="27">
        <f t="shared" si="24"/>
        <v>0</v>
      </c>
      <c r="AP28" s="27">
        <f t="shared" si="25"/>
        <v>0</v>
      </c>
      <c r="AQ28" s="27">
        <f t="shared" si="26"/>
        <v>0</v>
      </c>
      <c r="AR28" s="27">
        <f t="shared" si="27"/>
        <v>0</v>
      </c>
      <c r="AS28" s="27">
        <f t="shared" si="28"/>
        <v>0</v>
      </c>
      <c r="AT28" s="27">
        <f t="shared" si="29"/>
        <v>0</v>
      </c>
      <c r="AU28" s="27">
        <f t="shared" si="30"/>
        <v>0</v>
      </c>
      <c r="AV28" s="27">
        <f t="shared" si="31"/>
        <v>0</v>
      </c>
      <c r="AW28" s="27">
        <f t="shared" si="32"/>
        <v>0</v>
      </c>
      <c r="AX28" s="27">
        <f t="shared" si="33"/>
        <v>0</v>
      </c>
      <c r="AY28" s="27">
        <f t="shared" si="34"/>
        <v>0</v>
      </c>
      <c r="AZ28" s="27">
        <f t="shared" si="35"/>
        <v>0</v>
      </c>
      <c r="BA28" s="27">
        <f t="shared" si="36"/>
        <v>0</v>
      </c>
      <c r="BB28" s="26">
        <f t="shared" si="48"/>
        <v>0</v>
      </c>
      <c r="BC28" s="26">
        <f t="shared" si="49"/>
        <v>0</v>
      </c>
      <c r="BD28" s="26">
        <f t="shared" si="50"/>
        <v>0</v>
      </c>
      <c r="BE28" s="26">
        <f t="shared" si="51"/>
        <v>0</v>
      </c>
      <c r="BF28" s="26">
        <f t="shared" si="52"/>
        <v>0</v>
      </c>
      <c r="BG28" s="26">
        <f t="shared" si="53"/>
        <v>0</v>
      </c>
      <c r="BH28" s="107">
        <f t="shared" si="54"/>
        <v>0</v>
      </c>
      <c r="BI28" s="36">
        <f t="shared" si="102"/>
        <v>0</v>
      </c>
      <c r="BJ28" s="36">
        <f t="shared" si="43"/>
        <v>0</v>
      </c>
      <c r="BK28" s="149">
        <f t="shared" si="55"/>
        <v>0</v>
      </c>
      <c r="BL28" s="150">
        <f t="shared" si="56"/>
        <v>0</v>
      </c>
      <c r="BM28" s="71"/>
      <c r="BN28" s="72"/>
      <c r="BO28" s="72"/>
      <c r="BP28" s="72"/>
      <c r="BQ28" s="72"/>
      <c r="BR28" s="72"/>
      <c r="BS28" s="72"/>
      <c r="BT28" s="72"/>
      <c r="BU28" s="72"/>
      <c r="BV28" s="72"/>
      <c r="BW28" s="72"/>
      <c r="BX28" s="72"/>
      <c r="BY28" s="72"/>
      <c r="BZ28" s="72"/>
      <c r="CA28" s="72"/>
      <c r="CB28" s="72"/>
      <c r="CC28" s="72"/>
      <c r="CD28" s="72"/>
      <c r="CE28" s="73"/>
      <c r="CF28" s="149">
        <f t="shared" si="57"/>
        <v>0</v>
      </c>
      <c r="CG28" s="149">
        <f t="shared" si="58"/>
        <v>0</v>
      </c>
      <c r="CH28" s="149">
        <f t="shared" si="59"/>
        <v>0</v>
      </c>
      <c r="CI28" s="149">
        <f t="shared" si="60"/>
        <v>0</v>
      </c>
      <c r="CJ28" s="149">
        <f t="shared" si="61"/>
        <v>0</v>
      </c>
      <c r="CK28" s="149">
        <f t="shared" si="62"/>
        <v>0</v>
      </c>
      <c r="CL28" s="149">
        <f t="shared" si="63"/>
        <v>0</v>
      </c>
      <c r="CM28" s="149">
        <f t="shared" si="64"/>
        <v>0</v>
      </c>
      <c r="CN28" s="149">
        <f t="shared" si="65"/>
        <v>0</v>
      </c>
      <c r="CO28" s="149">
        <f t="shared" si="66"/>
        <v>0</v>
      </c>
      <c r="CP28" s="149">
        <f t="shared" si="67"/>
        <v>0</v>
      </c>
      <c r="CQ28" s="149">
        <f t="shared" si="68"/>
        <v>0</v>
      </c>
      <c r="CR28" s="149">
        <f t="shared" si="69"/>
        <v>0</v>
      </c>
      <c r="CS28" s="149">
        <f t="shared" si="70"/>
        <v>0</v>
      </c>
      <c r="CT28" s="149">
        <f t="shared" si="71"/>
        <v>0</v>
      </c>
      <c r="CU28" s="149">
        <f t="shared" si="72"/>
        <v>0</v>
      </c>
      <c r="CV28" s="149">
        <f t="shared" si="73"/>
        <v>0</v>
      </c>
      <c r="CW28" s="149">
        <f t="shared" si="74"/>
        <v>0</v>
      </c>
      <c r="CX28" s="149">
        <f t="shared" si="75"/>
        <v>0</v>
      </c>
      <c r="CY28" s="149">
        <f t="shared" si="76"/>
        <v>0</v>
      </c>
      <c r="CZ28" s="149">
        <f t="shared" si="45"/>
        <v>0</v>
      </c>
      <c r="DA28" s="149">
        <f t="shared" si="77"/>
        <v>0</v>
      </c>
      <c r="DB28" s="149">
        <f t="shared" si="78"/>
        <v>0</v>
      </c>
      <c r="DC28" s="150">
        <f t="shared" si="79"/>
        <v>0</v>
      </c>
      <c r="DD28" s="71"/>
      <c r="DE28" s="72"/>
      <c r="DF28" s="72"/>
      <c r="DG28" s="72"/>
      <c r="DH28" s="72"/>
      <c r="DI28" s="72"/>
      <c r="DJ28" s="72"/>
      <c r="DK28" s="72"/>
      <c r="DL28" s="72"/>
      <c r="DM28" s="72"/>
      <c r="DN28" s="72"/>
      <c r="DO28" s="72"/>
      <c r="DP28" s="72"/>
      <c r="DQ28" s="72"/>
      <c r="DR28" s="72"/>
      <c r="DS28" s="72"/>
      <c r="DT28" s="72"/>
      <c r="DU28" s="72"/>
      <c r="DV28" s="73"/>
      <c r="DW28" s="149">
        <f t="shared" si="80"/>
        <v>0</v>
      </c>
      <c r="DX28" s="149">
        <f t="shared" si="81"/>
        <v>0</v>
      </c>
      <c r="DY28" s="149">
        <f t="shared" si="82"/>
        <v>0</v>
      </c>
      <c r="DZ28" s="149">
        <f t="shared" si="83"/>
        <v>0</v>
      </c>
      <c r="EA28" s="149">
        <f t="shared" si="84"/>
        <v>0</v>
      </c>
      <c r="EB28" s="149">
        <f t="shared" si="85"/>
        <v>0</v>
      </c>
      <c r="EC28" s="149">
        <f t="shared" si="86"/>
        <v>0</v>
      </c>
      <c r="ED28" s="149">
        <f t="shared" si="87"/>
        <v>0</v>
      </c>
      <c r="EE28" s="149">
        <f t="shared" si="88"/>
        <v>0</v>
      </c>
      <c r="EF28" s="149">
        <f t="shared" si="89"/>
        <v>0</v>
      </c>
      <c r="EG28" s="149">
        <f t="shared" si="90"/>
        <v>0</v>
      </c>
      <c r="EH28" s="149">
        <f t="shared" si="91"/>
        <v>0</v>
      </c>
      <c r="EI28" s="149">
        <f t="shared" si="92"/>
        <v>0</v>
      </c>
      <c r="EJ28" s="149">
        <f t="shared" si="93"/>
        <v>0</v>
      </c>
      <c r="EK28" s="149">
        <f t="shared" si="94"/>
        <v>0</v>
      </c>
      <c r="EL28" s="149">
        <f t="shared" si="95"/>
        <v>0</v>
      </c>
      <c r="EM28" s="149">
        <f t="shared" si="96"/>
        <v>0</v>
      </c>
      <c r="EN28" s="149">
        <f t="shared" si="97"/>
        <v>0</v>
      </c>
      <c r="EO28" s="149">
        <f t="shared" si="98"/>
        <v>0</v>
      </c>
      <c r="EP28" s="149">
        <f t="shared" si="99"/>
        <v>0</v>
      </c>
      <c r="EQ28" s="149">
        <f t="shared" si="100"/>
        <v>0</v>
      </c>
      <c r="ER28" s="149">
        <f t="shared" si="101"/>
        <v>0</v>
      </c>
    </row>
    <row r="29" spans="1:148" x14ac:dyDescent="0.35">
      <c r="A29" s="62">
        <f>ROWS($12:29)-1</f>
        <v>17</v>
      </c>
      <c r="B29" s="95"/>
      <c r="C29" s="69"/>
      <c r="D29" s="95"/>
      <c r="E29" s="96"/>
      <c r="F29" s="137"/>
      <c r="G29" s="137"/>
      <c r="H29" s="96"/>
      <c r="I29" s="92">
        <f t="shared" si="47"/>
        <v>0</v>
      </c>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99">
        <f t="shared" si="18"/>
        <v>0</v>
      </c>
      <c r="AJ29" s="27">
        <f t="shared" si="19"/>
        <v>0</v>
      </c>
      <c r="AK29" s="27">
        <f t="shared" si="20"/>
        <v>0</v>
      </c>
      <c r="AL29" s="27">
        <f t="shared" si="21"/>
        <v>0</v>
      </c>
      <c r="AM29" s="27">
        <f t="shared" si="22"/>
        <v>0</v>
      </c>
      <c r="AN29" s="27">
        <f t="shared" si="23"/>
        <v>0</v>
      </c>
      <c r="AO29" s="27">
        <f t="shared" si="24"/>
        <v>0</v>
      </c>
      <c r="AP29" s="27">
        <f t="shared" si="25"/>
        <v>0</v>
      </c>
      <c r="AQ29" s="27">
        <f t="shared" si="26"/>
        <v>0</v>
      </c>
      <c r="AR29" s="27">
        <f t="shared" si="27"/>
        <v>0</v>
      </c>
      <c r="AS29" s="27">
        <f t="shared" si="28"/>
        <v>0</v>
      </c>
      <c r="AT29" s="27">
        <f t="shared" si="29"/>
        <v>0</v>
      </c>
      <c r="AU29" s="27">
        <f t="shared" si="30"/>
        <v>0</v>
      </c>
      <c r="AV29" s="27">
        <f t="shared" si="31"/>
        <v>0</v>
      </c>
      <c r="AW29" s="27">
        <f t="shared" si="32"/>
        <v>0</v>
      </c>
      <c r="AX29" s="27">
        <f t="shared" si="33"/>
        <v>0</v>
      </c>
      <c r="AY29" s="27">
        <f t="shared" si="34"/>
        <v>0</v>
      </c>
      <c r="AZ29" s="27">
        <f t="shared" si="35"/>
        <v>0</v>
      </c>
      <c r="BA29" s="27">
        <f t="shared" si="36"/>
        <v>0</v>
      </c>
      <c r="BB29" s="26">
        <f t="shared" si="48"/>
        <v>0</v>
      </c>
      <c r="BC29" s="26">
        <f t="shared" si="49"/>
        <v>0</v>
      </c>
      <c r="BD29" s="26">
        <f t="shared" si="50"/>
        <v>0</v>
      </c>
      <c r="BE29" s="26">
        <f t="shared" si="51"/>
        <v>0</v>
      </c>
      <c r="BF29" s="26">
        <f t="shared" si="52"/>
        <v>0</v>
      </c>
      <c r="BG29" s="26">
        <f t="shared" si="53"/>
        <v>0</v>
      </c>
      <c r="BH29" s="107">
        <f t="shared" si="54"/>
        <v>0</v>
      </c>
      <c r="BI29" s="36">
        <f t="shared" si="102"/>
        <v>0</v>
      </c>
      <c r="BJ29" s="36">
        <f t="shared" si="43"/>
        <v>0</v>
      </c>
      <c r="BK29" s="149">
        <f t="shared" si="55"/>
        <v>0</v>
      </c>
      <c r="BL29" s="150">
        <f t="shared" si="56"/>
        <v>0</v>
      </c>
      <c r="BM29" s="71"/>
      <c r="BN29" s="72"/>
      <c r="BO29" s="72"/>
      <c r="BP29" s="72"/>
      <c r="BQ29" s="72"/>
      <c r="BR29" s="72"/>
      <c r="BS29" s="72"/>
      <c r="BT29" s="72"/>
      <c r="BU29" s="72"/>
      <c r="BV29" s="72"/>
      <c r="BW29" s="72"/>
      <c r="BX29" s="72"/>
      <c r="BY29" s="72"/>
      <c r="BZ29" s="72"/>
      <c r="CA29" s="72"/>
      <c r="CB29" s="72"/>
      <c r="CC29" s="72"/>
      <c r="CD29" s="72"/>
      <c r="CE29" s="73"/>
      <c r="CF29" s="149">
        <f t="shared" si="57"/>
        <v>0</v>
      </c>
      <c r="CG29" s="149">
        <f t="shared" si="58"/>
        <v>0</v>
      </c>
      <c r="CH29" s="149">
        <f t="shared" si="59"/>
        <v>0</v>
      </c>
      <c r="CI29" s="149">
        <f t="shared" si="60"/>
        <v>0</v>
      </c>
      <c r="CJ29" s="149">
        <f t="shared" si="61"/>
        <v>0</v>
      </c>
      <c r="CK29" s="149">
        <f t="shared" si="62"/>
        <v>0</v>
      </c>
      <c r="CL29" s="149">
        <f t="shared" si="63"/>
        <v>0</v>
      </c>
      <c r="CM29" s="149">
        <f t="shared" si="64"/>
        <v>0</v>
      </c>
      <c r="CN29" s="149">
        <f t="shared" si="65"/>
        <v>0</v>
      </c>
      <c r="CO29" s="149">
        <f t="shared" si="66"/>
        <v>0</v>
      </c>
      <c r="CP29" s="149">
        <f t="shared" si="67"/>
        <v>0</v>
      </c>
      <c r="CQ29" s="149">
        <f t="shared" si="68"/>
        <v>0</v>
      </c>
      <c r="CR29" s="149">
        <f t="shared" si="69"/>
        <v>0</v>
      </c>
      <c r="CS29" s="149">
        <f t="shared" si="70"/>
        <v>0</v>
      </c>
      <c r="CT29" s="149">
        <f t="shared" si="71"/>
        <v>0</v>
      </c>
      <c r="CU29" s="149">
        <f t="shared" si="72"/>
        <v>0</v>
      </c>
      <c r="CV29" s="149">
        <f t="shared" si="73"/>
        <v>0</v>
      </c>
      <c r="CW29" s="149">
        <f t="shared" si="74"/>
        <v>0</v>
      </c>
      <c r="CX29" s="149">
        <f t="shared" si="75"/>
        <v>0</v>
      </c>
      <c r="CY29" s="149">
        <f t="shared" si="76"/>
        <v>0</v>
      </c>
      <c r="CZ29" s="149">
        <f t="shared" si="45"/>
        <v>0</v>
      </c>
      <c r="DA29" s="149">
        <f t="shared" si="77"/>
        <v>0</v>
      </c>
      <c r="DB29" s="149">
        <f t="shared" si="78"/>
        <v>0</v>
      </c>
      <c r="DC29" s="150">
        <f t="shared" si="79"/>
        <v>0</v>
      </c>
      <c r="DD29" s="71"/>
      <c r="DE29" s="72"/>
      <c r="DF29" s="72"/>
      <c r="DG29" s="72"/>
      <c r="DH29" s="72"/>
      <c r="DI29" s="72"/>
      <c r="DJ29" s="72"/>
      <c r="DK29" s="72"/>
      <c r="DL29" s="72"/>
      <c r="DM29" s="72"/>
      <c r="DN29" s="72"/>
      <c r="DO29" s="72"/>
      <c r="DP29" s="72"/>
      <c r="DQ29" s="72"/>
      <c r="DR29" s="72"/>
      <c r="DS29" s="72"/>
      <c r="DT29" s="72"/>
      <c r="DU29" s="72"/>
      <c r="DV29" s="73"/>
      <c r="DW29" s="149">
        <f t="shared" si="80"/>
        <v>0</v>
      </c>
      <c r="DX29" s="149">
        <f t="shared" si="81"/>
        <v>0</v>
      </c>
      <c r="DY29" s="149">
        <f t="shared" si="82"/>
        <v>0</v>
      </c>
      <c r="DZ29" s="149">
        <f t="shared" si="83"/>
        <v>0</v>
      </c>
      <c r="EA29" s="149">
        <f t="shared" si="84"/>
        <v>0</v>
      </c>
      <c r="EB29" s="149">
        <f t="shared" si="85"/>
        <v>0</v>
      </c>
      <c r="EC29" s="149">
        <f t="shared" si="86"/>
        <v>0</v>
      </c>
      <c r="ED29" s="149">
        <f t="shared" si="87"/>
        <v>0</v>
      </c>
      <c r="EE29" s="149">
        <f t="shared" si="88"/>
        <v>0</v>
      </c>
      <c r="EF29" s="149">
        <f t="shared" si="89"/>
        <v>0</v>
      </c>
      <c r="EG29" s="149">
        <f t="shared" si="90"/>
        <v>0</v>
      </c>
      <c r="EH29" s="149">
        <f t="shared" si="91"/>
        <v>0</v>
      </c>
      <c r="EI29" s="149">
        <f t="shared" si="92"/>
        <v>0</v>
      </c>
      <c r="EJ29" s="149">
        <f t="shared" si="93"/>
        <v>0</v>
      </c>
      <c r="EK29" s="149">
        <f t="shared" si="94"/>
        <v>0</v>
      </c>
      <c r="EL29" s="149">
        <f t="shared" si="95"/>
        <v>0</v>
      </c>
      <c r="EM29" s="149">
        <f t="shared" si="96"/>
        <v>0</v>
      </c>
      <c r="EN29" s="149">
        <f t="shared" si="97"/>
        <v>0</v>
      </c>
      <c r="EO29" s="149">
        <f t="shared" si="98"/>
        <v>0</v>
      </c>
      <c r="EP29" s="149">
        <f t="shared" si="99"/>
        <v>0</v>
      </c>
      <c r="EQ29" s="149">
        <f t="shared" si="100"/>
        <v>0</v>
      </c>
      <c r="ER29" s="149">
        <f t="shared" si="101"/>
        <v>0</v>
      </c>
    </row>
    <row r="30" spans="1:148" x14ac:dyDescent="0.35">
      <c r="A30" s="62">
        <f>ROWS($12:30)-1</f>
        <v>18</v>
      </c>
      <c r="B30" s="95"/>
      <c r="C30" s="69"/>
      <c r="D30" s="95"/>
      <c r="E30" s="96"/>
      <c r="F30" s="137"/>
      <c r="G30" s="137"/>
      <c r="H30" s="96"/>
      <c r="I30" s="92">
        <f t="shared" si="47"/>
        <v>0</v>
      </c>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99">
        <f t="shared" si="18"/>
        <v>0</v>
      </c>
      <c r="AJ30" s="27">
        <f t="shared" si="19"/>
        <v>0</v>
      </c>
      <c r="AK30" s="27">
        <f t="shared" si="20"/>
        <v>0</v>
      </c>
      <c r="AL30" s="27">
        <f t="shared" si="21"/>
        <v>0</v>
      </c>
      <c r="AM30" s="27">
        <f t="shared" si="22"/>
        <v>0</v>
      </c>
      <c r="AN30" s="27">
        <f t="shared" si="23"/>
        <v>0</v>
      </c>
      <c r="AO30" s="27">
        <f t="shared" si="24"/>
        <v>0</v>
      </c>
      <c r="AP30" s="27">
        <f t="shared" si="25"/>
        <v>0</v>
      </c>
      <c r="AQ30" s="27">
        <f t="shared" si="26"/>
        <v>0</v>
      </c>
      <c r="AR30" s="27">
        <f t="shared" si="27"/>
        <v>0</v>
      </c>
      <c r="AS30" s="27">
        <f t="shared" si="28"/>
        <v>0</v>
      </c>
      <c r="AT30" s="27">
        <f t="shared" si="29"/>
        <v>0</v>
      </c>
      <c r="AU30" s="27">
        <f t="shared" si="30"/>
        <v>0</v>
      </c>
      <c r="AV30" s="27">
        <f t="shared" si="31"/>
        <v>0</v>
      </c>
      <c r="AW30" s="27">
        <f t="shared" si="32"/>
        <v>0</v>
      </c>
      <c r="AX30" s="27">
        <f t="shared" si="33"/>
        <v>0</v>
      </c>
      <c r="AY30" s="27">
        <f t="shared" si="34"/>
        <v>0</v>
      </c>
      <c r="AZ30" s="27">
        <f t="shared" si="35"/>
        <v>0</v>
      </c>
      <c r="BA30" s="27">
        <f t="shared" si="36"/>
        <v>0</v>
      </c>
      <c r="BB30" s="26">
        <f t="shared" si="48"/>
        <v>0</v>
      </c>
      <c r="BC30" s="26">
        <f t="shared" si="49"/>
        <v>0</v>
      </c>
      <c r="BD30" s="26">
        <f t="shared" si="50"/>
        <v>0</v>
      </c>
      <c r="BE30" s="26">
        <f t="shared" si="51"/>
        <v>0</v>
      </c>
      <c r="BF30" s="26">
        <f t="shared" si="52"/>
        <v>0</v>
      </c>
      <c r="BG30" s="26">
        <f t="shared" si="53"/>
        <v>0</v>
      </c>
      <c r="BH30" s="107">
        <f t="shared" si="54"/>
        <v>0</v>
      </c>
      <c r="BI30" s="36">
        <f t="shared" si="102"/>
        <v>0</v>
      </c>
      <c r="BJ30" s="36">
        <f t="shared" si="43"/>
        <v>0</v>
      </c>
      <c r="BK30" s="149">
        <f t="shared" si="55"/>
        <v>0</v>
      </c>
      <c r="BL30" s="150">
        <f t="shared" si="56"/>
        <v>0</v>
      </c>
      <c r="BM30" s="71"/>
      <c r="BN30" s="72"/>
      <c r="BO30" s="72"/>
      <c r="BP30" s="72"/>
      <c r="BQ30" s="72"/>
      <c r="BR30" s="72"/>
      <c r="BS30" s="72"/>
      <c r="BT30" s="72"/>
      <c r="BU30" s="72"/>
      <c r="BV30" s="72"/>
      <c r="BW30" s="72"/>
      <c r="BX30" s="72"/>
      <c r="BY30" s="72"/>
      <c r="BZ30" s="72"/>
      <c r="CA30" s="72"/>
      <c r="CB30" s="72"/>
      <c r="CC30" s="72"/>
      <c r="CD30" s="72"/>
      <c r="CE30" s="73"/>
      <c r="CF30" s="149">
        <f t="shared" si="57"/>
        <v>0</v>
      </c>
      <c r="CG30" s="149">
        <f t="shared" si="58"/>
        <v>0</v>
      </c>
      <c r="CH30" s="149">
        <f t="shared" si="59"/>
        <v>0</v>
      </c>
      <c r="CI30" s="149">
        <f t="shared" si="60"/>
        <v>0</v>
      </c>
      <c r="CJ30" s="149">
        <f t="shared" si="61"/>
        <v>0</v>
      </c>
      <c r="CK30" s="149">
        <f t="shared" si="62"/>
        <v>0</v>
      </c>
      <c r="CL30" s="149">
        <f t="shared" si="63"/>
        <v>0</v>
      </c>
      <c r="CM30" s="149">
        <f t="shared" si="64"/>
        <v>0</v>
      </c>
      <c r="CN30" s="149">
        <f t="shared" si="65"/>
        <v>0</v>
      </c>
      <c r="CO30" s="149">
        <f t="shared" si="66"/>
        <v>0</v>
      </c>
      <c r="CP30" s="149">
        <f t="shared" si="67"/>
        <v>0</v>
      </c>
      <c r="CQ30" s="149">
        <f t="shared" si="68"/>
        <v>0</v>
      </c>
      <c r="CR30" s="149">
        <f t="shared" si="69"/>
        <v>0</v>
      </c>
      <c r="CS30" s="149">
        <f t="shared" si="70"/>
        <v>0</v>
      </c>
      <c r="CT30" s="149">
        <f t="shared" si="71"/>
        <v>0</v>
      </c>
      <c r="CU30" s="149">
        <f t="shared" si="72"/>
        <v>0</v>
      </c>
      <c r="CV30" s="149">
        <f t="shared" si="73"/>
        <v>0</v>
      </c>
      <c r="CW30" s="149">
        <f t="shared" si="74"/>
        <v>0</v>
      </c>
      <c r="CX30" s="149">
        <f t="shared" si="75"/>
        <v>0</v>
      </c>
      <c r="CY30" s="149">
        <f t="shared" si="76"/>
        <v>0</v>
      </c>
      <c r="CZ30" s="149">
        <f t="shared" si="45"/>
        <v>0</v>
      </c>
      <c r="DA30" s="149">
        <f t="shared" si="77"/>
        <v>0</v>
      </c>
      <c r="DB30" s="149">
        <f t="shared" si="78"/>
        <v>0</v>
      </c>
      <c r="DC30" s="150">
        <f t="shared" si="79"/>
        <v>0</v>
      </c>
      <c r="DD30" s="71"/>
      <c r="DE30" s="72"/>
      <c r="DF30" s="72"/>
      <c r="DG30" s="72"/>
      <c r="DH30" s="72"/>
      <c r="DI30" s="72"/>
      <c r="DJ30" s="72"/>
      <c r="DK30" s="72"/>
      <c r="DL30" s="72"/>
      <c r="DM30" s="72"/>
      <c r="DN30" s="72"/>
      <c r="DO30" s="72"/>
      <c r="DP30" s="72"/>
      <c r="DQ30" s="72"/>
      <c r="DR30" s="72"/>
      <c r="DS30" s="72"/>
      <c r="DT30" s="72"/>
      <c r="DU30" s="72"/>
      <c r="DV30" s="73"/>
      <c r="DW30" s="149">
        <f t="shared" si="80"/>
        <v>0</v>
      </c>
      <c r="DX30" s="149">
        <f t="shared" si="81"/>
        <v>0</v>
      </c>
      <c r="DY30" s="149">
        <f t="shared" si="82"/>
        <v>0</v>
      </c>
      <c r="DZ30" s="149">
        <f t="shared" si="83"/>
        <v>0</v>
      </c>
      <c r="EA30" s="149">
        <f t="shared" si="84"/>
        <v>0</v>
      </c>
      <c r="EB30" s="149">
        <f t="shared" si="85"/>
        <v>0</v>
      </c>
      <c r="EC30" s="149">
        <f t="shared" si="86"/>
        <v>0</v>
      </c>
      <c r="ED30" s="149">
        <f t="shared" si="87"/>
        <v>0</v>
      </c>
      <c r="EE30" s="149">
        <f t="shared" si="88"/>
        <v>0</v>
      </c>
      <c r="EF30" s="149">
        <f t="shared" si="89"/>
        <v>0</v>
      </c>
      <c r="EG30" s="149">
        <f t="shared" si="90"/>
        <v>0</v>
      </c>
      <c r="EH30" s="149">
        <f t="shared" si="91"/>
        <v>0</v>
      </c>
      <c r="EI30" s="149">
        <f t="shared" si="92"/>
        <v>0</v>
      </c>
      <c r="EJ30" s="149">
        <f t="shared" si="93"/>
        <v>0</v>
      </c>
      <c r="EK30" s="149">
        <f t="shared" si="94"/>
        <v>0</v>
      </c>
      <c r="EL30" s="149">
        <f t="shared" si="95"/>
        <v>0</v>
      </c>
      <c r="EM30" s="149">
        <f t="shared" si="96"/>
        <v>0</v>
      </c>
      <c r="EN30" s="149">
        <f t="shared" si="97"/>
        <v>0</v>
      </c>
      <c r="EO30" s="149">
        <f t="shared" si="98"/>
        <v>0</v>
      </c>
      <c r="EP30" s="149">
        <f t="shared" si="99"/>
        <v>0</v>
      </c>
      <c r="EQ30" s="149">
        <f t="shared" si="100"/>
        <v>0</v>
      </c>
      <c r="ER30" s="149">
        <f t="shared" si="101"/>
        <v>0</v>
      </c>
    </row>
    <row r="31" spans="1:148" x14ac:dyDescent="0.35">
      <c r="A31" s="62">
        <f>ROWS($12:31)-1</f>
        <v>19</v>
      </c>
      <c r="B31" s="95"/>
      <c r="C31" s="69"/>
      <c r="D31" s="95"/>
      <c r="E31" s="96"/>
      <c r="F31" s="137"/>
      <c r="G31" s="137"/>
      <c r="H31" s="96"/>
      <c r="I31" s="92">
        <f t="shared" si="47"/>
        <v>0</v>
      </c>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99">
        <f t="shared" si="18"/>
        <v>0</v>
      </c>
      <c r="AJ31" s="27">
        <f t="shared" si="19"/>
        <v>0</v>
      </c>
      <c r="AK31" s="27">
        <f t="shared" si="20"/>
        <v>0</v>
      </c>
      <c r="AL31" s="27">
        <f t="shared" si="21"/>
        <v>0</v>
      </c>
      <c r="AM31" s="27">
        <f t="shared" si="22"/>
        <v>0</v>
      </c>
      <c r="AN31" s="27">
        <f t="shared" si="23"/>
        <v>0</v>
      </c>
      <c r="AO31" s="27">
        <f t="shared" si="24"/>
        <v>0</v>
      </c>
      <c r="AP31" s="27">
        <f t="shared" si="25"/>
        <v>0</v>
      </c>
      <c r="AQ31" s="27">
        <f t="shared" si="26"/>
        <v>0</v>
      </c>
      <c r="AR31" s="27">
        <f t="shared" si="27"/>
        <v>0</v>
      </c>
      <c r="AS31" s="27">
        <f t="shared" si="28"/>
        <v>0</v>
      </c>
      <c r="AT31" s="27">
        <f t="shared" si="29"/>
        <v>0</v>
      </c>
      <c r="AU31" s="27">
        <f t="shared" si="30"/>
        <v>0</v>
      </c>
      <c r="AV31" s="27">
        <f t="shared" si="31"/>
        <v>0</v>
      </c>
      <c r="AW31" s="27">
        <f t="shared" si="32"/>
        <v>0</v>
      </c>
      <c r="AX31" s="27">
        <f t="shared" si="33"/>
        <v>0</v>
      </c>
      <c r="AY31" s="27">
        <f t="shared" si="34"/>
        <v>0</v>
      </c>
      <c r="AZ31" s="27">
        <f t="shared" si="35"/>
        <v>0</v>
      </c>
      <c r="BA31" s="27">
        <f t="shared" si="36"/>
        <v>0</v>
      </c>
      <c r="BB31" s="26">
        <f t="shared" si="48"/>
        <v>0</v>
      </c>
      <c r="BC31" s="26">
        <f t="shared" si="49"/>
        <v>0</v>
      </c>
      <c r="BD31" s="26">
        <f t="shared" si="50"/>
        <v>0</v>
      </c>
      <c r="BE31" s="26">
        <f t="shared" si="51"/>
        <v>0</v>
      </c>
      <c r="BF31" s="26">
        <f t="shared" si="52"/>
        <v>0</v>
      </c>
      <c r="BG31" s="26">
        <f t="shared" si="53"/>
        <v>0</v>
      </c>
      <c r="BH31" s="107">
        <f t="shared" si="54"/>
        <v>0</v>
      </c>
      <c r="BI31" s="36">
        <f t="shared" si="102"/>
        <v>0</v>
      </c>
      <c r="BJ31" s="36">
        <f t="shared" si="43"/>
        <v>0</v>
      </c>
      <c r="BK31" s="149">
        <f t="shared" si="55"/>
        <v>0</v>
      </c>
      <c r="BL31" s="150">
        <f t="shared" si="56"/>
        <v>0</v>
      </c>
      <c r="BM31" s="71"/>
      <c r="BN31" s="72"/>
      <c r="BO31" s="72"/>
      <c r="BP31" s="72"/>
      <c r="BQ31" s="72"/>
      <c r="BR31" s="72"/>
      <c r="BS31" s="72"/>
      <c r="BT31" s="72"/>
      <c r="BU31" s="72"/>
      <c r="BV31" s="72"/>
      <c r="BW31" s="72"/>
      <c r="BX31" s="72"/>
      <c r="BY31" s="72"/>
      <c r="BZ31" s="72"/>
      <c r="CA31" s="72"/>
      <c r="CB31" s="72"/>
      <c r="CC31" s="72"/>
      <c r="CD31" s="72"/>
      <c r="CE31" s="73"/>
      <c r="CF31" s="149">
        <f t="shared" si="57"/>
        <v>0</v>
      </c>
      <c r="CG31" s="149">
        <f t="shared" si="58"/>
        <v>0</v>
      </c>
      <c r="CH31" s="149">
        <f t="shared" si="59"/>
        <v>0</v>
      </c>
      <c r="CI31" s="149">
        <f t="shared" si="60"/>
        <v>0</v>
      </c>
      <c r="CJ31" s="149">
        <f t="shared" si="61"/>
        <v>0</v>
      </c>
      <c r="CK31" s="149">
        <f t="shared" si="62"/>
        <v>0</v>
      </c>
      <c r="CL31" s="149">
        <f t="shared" si="63"/>
        <v>0</v>
      </c>
      <c r="CM31" s="149">
        <f t="shared" si="64"/>
        <v>0</v>
      </c>
      <c r="CN31" s="149">
        <f t="shared" si="65"/>
        <v>0</v>
      </c>
      <c r="CO31" s="149">
        <f t="shared" si="66"/>
        <v>0</v>
      </c>
      <c r="CP31" s="149">
        <f t="shared" si="67"/>
        <v>0</v>
      </c>
      <c r="CQ31" s="149">
        <f t="shared" si="68"/>
        <v>0</v>
      </c>
      <c r="CR31" s="149">
        <f t="shared" si="69"/>
        <v>0</v>
      </c>
      <c r="CS31" s="149">
        <f t="shared" si="70"/>
        <v>0</v>
      </c>
      <c r="CT31" s="149">
        <f t="shared" si="71"/>
        <v>0</v>
      </c>
      <c r="CU31" s="149">
        <f t="shared" si="72"/>
        <v>0</v>
      </c>
      <c r="CV31" s="149">
        <f t="shared" si="73"/>
        <v>0</v>
      </c>
      <c r="CW31" s="149">
        <f t="shared" si="74"/>
        <v>0</v>
      </c>
      <c r="CX31" s="149">
        <f t="shared" si="75"/>
        <v>0</v>
      </c>
      <c r="CY31" s="149">
        <f t="shared" si="76"/>
        <v>0</v>
      </c>
      <c r="CZ31" s="149">
        <f t="shared" si="45"/>
        <v>0</v>
      </c>
      <c r="DA31" s="149">
        <f t="shared" si="77"/>
        <v>0</v>
      </c>
      <c r="DB31" s="149">
        <f t="shared" si="78"/>
        <v>0</v>
      </c>
      <c r="DC31" s="150">
        <f t="shared" si="79"/>
        <v>0</v>
      </c>
      <c r="DD31" s="71"/>
      <c r="DE31" s="72"/>
      <c r="DF31" s="72"/>
      <c r="DG31" s="72"/>
      <c r="DH31" s="72"/>
      <c r="DI31" s="72"/>
      <c r="DJ31" s="72"/>
      <c r="DK31" s="72"/>
      <c r="DL31" s="72"/>
      <c r="DM31" s="72"/>
      <c r="DN31" s="72"/>
      <c r="DO31" s="72"/>
      <c r="DP31" s="72"/>
      <c r="DQ31" s="72"/>
      <c r="DR31" s="72"/>
      <c r="DS31" s="72"/>
      <c r="DT31" s="72"/>
      <c r="DU31" s="72"/>
      <c r="DV31" s="73"/>
      <c r="DW31" s="149">
        <f t="shared" si="80"/>
        <v>0</v>
      </c>
      <c r="DX31" s="149">
        <f t="shared" si="81"/>
        <v>0</v>
      </c>
      <c r="DY31" s="149">
        <f t="shared" si="82"/>
        <v>0</v>
      </c>
      <c r="DZ31" s="149">
        <f t="shared" si="83"/>
        <v>0</v>
      </c>
      <c r="EA31" s="149">
        <f t="shared" si="84"/>
        <v>0</v>
      </c>
      <c r="EB31" s="149">
        <f t="shared" si="85"/>
        <v>0</v>
      </c>
      <c r="EC31" s="149">
        <f t="shared" si="86"/>
        <v>0</v>
      </c>
      <c r="ED31" s="149">
        <f t="shared" si="87"/>
        <v>0</v>
      </c>
      <c r="EE31" s="149">
        <f t="shared" si="88"/>
        <v>0</v>
      </c>
      <c r="EF31" s="149">
        <f t="shared" si="89"/>
        <v>0</v>
      </c>
      <c r="EG31" s="149">
        <f t="shared" si="90"/>
        <v>0</v>
      </c>
      <c r="EH31" s="149">
        <f t="shared" si="91"/>
        <v>0</v>
      </c>
      <c r="EI31" s="149">
        <f t="shared" si="92"/>
        <v>0</v>
      </c>
      <c r="EJ31" s="149">
        <f t="shared" si="93"/>
        <v>0</v>
      </c>
      <c r="EK31" s="149">
        <f t="shared" si="94"/>
        <v>0</v>
      </c>
      <c r="EL31" s="149">
        <f t="shared" si="95"/>
        <v>0</v>
      </c>
      <c r="EM31" s="149">
        <f t="shared" si="96"/>
        <v>0</v>
      </c>
      <c r="EN31" s="149">
        <f t="shared" si="97"/>
        <v>0</v>
      </c>
      <c r="EO31" s="149">
        <f t="shared" si="98"/>
        <v>0</v>
      </c>
      <c r="EP31" s="149">
        <f t="shared" si="99"/>
        <v>0</v>
      </c>
      <c r="EQ31" s="149">
        <f t="shared" si="100"/>
        <v>0</v>
      </c>
      <c r="ER31" s="149">
        <f t="shared" si="101"/>
        <v>0</v>
      </c>
    </row>
    <row r="32" spans="1:148" x14ac:dyDescent="0.35">
      <c r="A32" s="62">
        <f>ROWS($12:32)-1</f>
        <v>20</v>
      </c>
      <c r="B32" s="95"/>
      <c r="C32" s="69"/>
      <c r="D32" s="95"/>
      <c r="E32" s="96"/>
      <c r="F32" s="137"/>
      <c r="G32" s="137"/>
      <c r="H32" s="96"/>
      <c r="I32" s="92">
        <f t="shared" si="47"/>
        <v>0</v>
      </c>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99">
        <f t="shared" si="18"/>
        <v>0</v>
      </c>
      <c r="AJ32" s="27">
        <f t="shared" si="19"/>
        <v>0</v>
      </c>
      <c r="AK32" s="27">
        <f t="shared" si="20"/>
        <v>0</v>
      </c>
      <c r="AL32" s="27">
        <f t="shared" si="21"/>
        <v>0</v>
      </c>
      <c r="AM32" s="27">
        <f t="shared" si="22"/>
        <v>0</v>
      </c>
      <c r="AN32" s="27">
        <f t="shared" si="23"/>
        <v>0</v>
      </c>
      <c r="AO32" s="27">
        <f t="shared" si="24"/>
        <v>0</v>
      </c>
      <c r="AP32" s="27">
        <f t="shared" si="25"/>
        <v>0</v>
      </c>
      <c r="AQ32" s="27">
        <f t="shared" si="26"/>
        <v>0</v>
      </c>
      <c r="AR32" s="27">
        <f t="shared" si="27"/>
        <v>0</v>
      </c>
      <c r="AS32" s="27">
        <f t="shared" si="28"/>
        <v>0</v>
      </c>
      <c r="AT32" s="27">
        <f t="shared" si="29"/>
        <v>0</v>
      </c>
      <c r="AU32" s="27">
        <f t="shared" si="30"/>
        <v>0</v>
      </c>
      <c r="AV32" s="27">
        <f t="shared" si="31"/>
        <v>0</v>
      </c>
      <c r="AW32" s="27">
        <f t="shared" si="32"/>
        <v>0</v>
      </c>
      <c r="AX32" s="27">
        <f t="shared" si="33"/>
        <v>0</v>
      </c>
      <c r="AY32" s="27">
        <f t="shared" si="34"/>
        <v>0</v>
      </c>
      <c r="AZ32" s="27">
        <f t="shared" si="35"/>
        <v>0</v>
      </c>
      <c r="BA32" s="27">
        <f t="shared" si="36"/>
        <v>0</v>
      </c>
      <c r="BB32" s="26">
        <f t="shared" si="48"/>
        <v>0</v>
      </c>
      <c r="BC32" s="26">
        <f t="shared" si="49"/>
        <v>0</v>
      </c>
      <c r="BD32" s="26">
        <f t="shared" si="50"/>
        <v>0</v>
      </c>
      <c r="BE32" s="26">
        <f t="shared" si="51"/>
        <v>0</v>
      </c>
      <c r="BF32" s="26">
        <f t="shared" si="52"/>
        <v>0</v>
      </c>
      <c r="BG32" s="26">
        <f t="shared" si="53"/>
        <v>0</v>
      </c>
      <c r="BH32" s="107">
        <f t="shared" si="54"/>
        <v>0</v>
      </c>
      <c r="BI32" s="36">
        <f t="shared" ref="BI32:BI62" si="103">SUM(AI32:BH32)</f>
        <v>0</v>
      </c>
      <c r="BJ32" s="36">
        <f t="shared" si="43"/>
        <v>0</v>
      </c>
      <c r="BK32" s="149">
        <f t="shared" si="55"/>
        <v>0</v>
      </c>
      <c r="BL32" s="150">
        <f t="shared" si="56"/>
        <v>0</v>
      </c>
      <c r="BM32" s="71"/>
      <c r="BN32" s="72"/>
      <c r="BO32" s="72"/>
      <c r="BP32" s="72"/>
      <c r="BQ32" s="72"/>
      <c r="BR32" s="72"/>
      <c r="BS32" s="72"/>
      <c r="BT32" s="72"/>
      <c r="BU32" s="72"/>
      <c r="BV32" s="72"/>
      <c r="BW32" s="72"/>
      <c r="BX32" s="72"/>
      <c r="BY32" s="72"/>
      <c r="BZ32" s="72"/>
      <c r="CA32" s="72"/>
      <c r="CB32" s="72"/>
      <c r="CC32" s="72"/>
      <c r="CD32" s="72"/>
      <c r="CE32" s="73"/>
      <c r="CF32" s="149">
        <f t="shared" si="57"/>
        <v>0</v>
      </c>
      <c r="CG32" s="149">
        <f t="shared" si="58"/>
        <v>0</v>
      </c>
      <c r="CH32" s="149">
        <f t="shared" si="59"/>
        <v>0</v>
      </c>
      <c r="CI32" s="149">
        <f t="shared" si="60"/>
        <v>0</v>
      </c>
      <c r="CJ32" s="149">
        <f t="shared" si="61"/>
        <v>0</v>
      </c>
      <c r="CK32" s="149">
        <f t="shared" si="62"/>
        <v>0</v>
      </c>
      <c r="CL32" s="149">
        <f t="shared" si="63"/>
        <v>0</v>
      </c>
      <c r="CM32" s="149">
        <f t="shared" si="64"/>
        <v>0</v>
      </c>
      <c r="CN32" s="149">
        <f t="shared" si="65"/>
        <v>0</v>
      </c>
      <c r="CO32" s="149">
        <f t="shared" si="66"/>
        <v>0</v>
      </c>
      <c r="CP32" s="149">
        <f t="shared" si="67"/>
        <v>0</v>
      </c>
      <c r="CQ32" s="149">
        <f t="shared" si="68"/>
        <v>0</v>
      </c>
      <c r="CR32" s="149">
        <f t="shared" si="69"/>
        <v>0</v>
      </c>
      <c r="CS32" s="149">
        <f t="shared" si="70"/>
        <v>0</v>
      </c>
      <c r="CT32" s="149">
        <f t="shared" si="71"/>
        <v>0</v>
      </c>
      <c r="CU32" s="149">
        <f t="shared" si="72"/>
        <v>0</v>
      </c>
      <c r="CV32" s="149">
        <f t="shared" si="73"/>
        <v>0</v>
      </c>
      <c r="CW32" s="149">
        <f t="shared" si="74"/>
        <v>0</v>
      </c>
      <c r="CX32" s="149">
        <f t="shared" si="75"/>
        <v>0</v>
      </c>
      <c r="CY32" s="149">
        <f t="shared" si="76"/>
        <v>0</v>
      </c>
      <c r="CZ32" s="149">
        <f t="shared" si="45"/>
        <v>0</v>
      </c>
      <c r="DA32" s="149">
        <f t="shared" si="77"/>
        <v>0</v>
      </c>
      <c r="DB32" s="149">
        <f t="shared" si="78"/>
        <v>0</v>
      </c>
      <c r="DC32" s="150">
        <f t="shared" si="79"/>
        <v>0</v>
      </c>
      <c r="DD32" s="71"/>
      <c r="DE32" s="72"/>
      <c r="DF32" s="72"/>
      <c r="DG32" s="72"/>
      <c r="DH32" s="72"/>
      <c r="DI32" s="72"/>
      <c r="DJ32" s="72"/>
      <c r="DK32" s="72"/>
      <c r="DL32" s="72"/>
      <c r="DM32" s="72"/>
      <c r="DN32" s="72"/>
      <c r="DO32" s="72"/>
      <c r="DP32" s="72"/>
      <c r="DQ32" s="72"/>
      <c r="DR32" s="72"/>
      <c r="DS32" s="72"/>
      <c r="DT32" s="72"/>
      <c r="DU32" s="72"/>
      <c r="DV32" s="73"/>
      <c r="DW32" s="149">
        <f t="shared" si="80"/>
        <v>0</v>
      </c>
      <c r="DX32" s="149">
        <f t="shared" si="81"/>
        <v>0</v>
      </c>
      <c r="DY32" s="149">
        <f t="shared" si="82"/>
        <v>0</v>
      </c>
      <c r="DZ32" s="149">
        <f t="shared" si="83"/>
        <v>0</v>
      </c>
      <c r="EA32" s="149">
        <f t="shared" si="84"/>
        <v>0</v>
      </c>
      <c r="EB32" s="149">
        <f t="shared" si="85"/>
        <v>0</v>
      </c>
      <c r="EC32" s="149">
        <f t="shared" si="86"/>
        <v>0</v>
      </c>
      <c r="ED32" s="149">
        <f t="shared" si="87"/>
        <v>0</v>
      </c>
      <c r="EE32" s="149">
        <f t="shared" si="88"/>
        <v>0</v>
      </c>
      <c r="EF32" s="149">
        <f t="shared" si="89"/>
        <v>0</v>
      </c>
      <c r="EG32" s="149">
        <f t="shared" si="90"/>
        <v>0</v>
      </c>
      <c r="EH32" s="149">
        <f t="shared" si="91"/>
        <v>0</v>
      </c>
      <c r="EI32" s="149">
        <f t="shared" si="92"/>
        <v>0</v>
      </c>
      <c r="EJ32" s="149">
        <f t="shared" si="93"/>
        <v>0</v>
      </c>
      <c r="EK32" s="149">
        <f t="shared" si="94"/>
        <v>0</v>
      </c>
      <c r="EL32" s="149">
        <f t="shared" si="95"/>
        <v>0</v>
      </c>
      <c r="EM32" s="149">
        <f t="shared" si="96"/>
        <v>0</v>
      </c>
      <c r="EN32" s="149">
        <f t="shared" si="97"/>
        <v>0</v>
      </c>
      <c r="EO32" s="149">
        <f t="shared" si="98"/>
        <v>0</v>
      </c>
      <c r="EP32" s="149">
        <f t="shared" si="99"/>
        <v>0</v>
      </c>
      <c r="EQ32" s="149">
        <f t="shared" si="100"/>
        <v>0</v>
      </c>
      <c r="ER32" s="149">
        <f t="shared" si="101"/>
        <v>0</v>
      </c>
    </row>
    <row r="33" spans="1:148" x14ac:dyDescent="0.35">
      <c r="A33" s="62">
        <f>ROWS($12:33)-1</f>
        <v>21</v>
      </c>
      <c r="B33" s="95"/>
      <c r="C33" s="69"/>
      <c r="D33" s="95"/>
      <c r="E33" s="96"/>
      <c r="F33" s="137"/>
      <c r="G33" s="137"/>
      <c r="H33" s="96"/>
      <c r="I33" s="92">
        <f t="shared" si="47"/>
        <v>0</v>
      </c>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99">
        <f t="shared" si="18"/>
        <v>0</v>
      </c>
      <c r="AJ33" s="27">
        <f t="shared" si="19"/>
        <v>0</v>
      </c>
      <c r="AK33" s="27">
        <f t="shared" si="20"/>
        <v>0</v>
      </c>
      <c r="AL33" s="27">
        <f t="shared" si="21"/>
        <v>0</v>
      </c>
      <c r="AM33" s="27">
        <f t="shared" si="22"/>
        <v>0</v>
      </c>
      <c r="AN33" s="27">
        <f t="shared" si="23"/>
        <v>0</v>
      </c>
      <c r="AO33" s="27">
        <f t="shared" si="24"/>
        <v>0</v>
      </c>
      <c r="AP33" s="27">
        <f t="shared" si="25"/>
        <v>0</v>
      </c>
      <c r="AQ33" s="27">
        <f t="shared" si="26"/>
        <v>0</v>
      </c>
      <c r="AR33" s="27">
        <f t="shared" si="27"/>
        <v>0</v>
      </c>
      <c r="AS33" s="27">
        <f t="shared" si="28"/>
        <v>0</v>
      </c>
      <c r="AT33" s="27">
        <f t="shared" si="29"/>
        <v>0</v>
      </c>
      <c r="AU33" s="27">
        <f t="shared" si="30"/>
        <v>0</v>
      </c>
      <c r="AV33" s="27">
        <f t="shared" si="31"/>
        <v>0</v>
      </c>
      <c r="AW33" s="27">
        <f t="shared" si="32"/>
        <v>0</v>
      </c>
      <c r="AX33" s="27">
        <f t="shared" si="33"/>
        <v>0</v>
      </c>
      <c r="AY33" s="27">
        <f t="shared" si="34"/>
        <v>0</v>
      </c>
      <c r="AZ33" s="27">
        <f t="shared" si="35"/>
        <v>0</v>
      </c>
      <c r="BA33" s="27">
        <f t="shared" si="36"/>
        <v>0</v>
      </c>
      <c r="BB33" s="26">
        <f t="shared" si="48"/>
        <v>0</v>
      </c>
      <c r="BC33" s="26">
        <f t="shared" si="49"/>
        <v>0</v>
      </c>
      <c r="BD33" s="26">
        <f t="shared" si="50"/>
        <v>0</v>
      </c>
      <c r="BE33" s="26">
        <f t="shared" si="51"/>
        <v>0</v>
      </c>
      <c r="BF33" s="26">
        <f t="shared" si="52"/>
        <v>0</v>
      </c>
      <c r="BG33" s="26">
        <f t="shared" si="53"/>
        <v>0</v>
      </c>
      <c r="BH33" s="107">
        <f t="shared" si="54"/>
        <v>0</v>
      </c>
      <c r="BI33" s="36">
        <f t="shared" si="103"/>
        <v>0</v>
      </c>
      <c r="BJ33" s="36">
        <f t="shared" si="43"/>
        <v>0</v>
      </c>
      <c r="BK33" s="149">
        <f t="shared" si="55"/>
        <v>0</v>
      </c>
      <c r="BL33" s="150">
        <f t="shared" si="56"/>
        <v>0</v>
      </c>
      <c r="BM33" s="71"/>
      <c r="BN33" s="72"/>
      <c r="BO33" s="72"/>
      <c r="BP33" s="72"/>
      <c r="BQ33" s="72"/>
      <c r="BR33" s="72"/>
      <c r="BS33" s="72"/>
      <c r="BT33" s="72"/>
      <c r="BU33" s="72"/>
      <c r="BV33" s="72"/>
      <c r="BW33" s="72"/>
      <c r="BX33" s="72"/>
      <c r="BY33" s="72"/>
      <c r="BZ33" s="72"/>
      <c r="CA33" s="72"/>
      <c r="CB33" s="72"/>
      <c r="CC33" s="72"/>
      <c r="CD33" s="72"/>
      <c r="CE33" s="73"/>
      <c r="CF33" s="149">
        <f t="shared" si="57"/>
        <v>0</v>
      </c>
      <c r="CG33" s="149">
        <f t="shared" si="58"/>
        <v>0</v>
      </c>
      <c r="CH33" s="149">
        <f t="shared" si="59"/>
        <v>0</v>
      </c>
      <c r="CI33" s="149">
        <f t="shared" si="60"/>
        <v>0</v>
      </c>
      <c r="CJ33" s="149">
        <f t="shared" si="61"/>
        <v>0</v>
      </c>
      <c r="CK33" s="149">
        <f t="shared" si="62"/>
        <v>0</v>
      </c>
      <c r="CL33" s="149">
        <f t="shared" si="63"/>
        <v>0</v>
      </c>
      <c r="CM33" s="149">
        <f t="shared" si="64"/>
        <v>0</v>
      </c>
      <c r="CN33" s="149">
        <f t="shared" si="65"/>
        <v>0</v>
      </c>
      <c r="CO33" s="149">
        <f t="shared" si="66"/>
        <v>0</v>
      </c>
      <c r="CP33" s="149">
        <f t="shared" si="67"/>
        <v>0</v>
      </c>
      <c r="CQ33" s="149">
        <f t="shared" si="68"/>
        <v>0</v>
      </c>
      <c r="CR33" s="149">
        <f t="shared" si="69"/>
        <v>0</v>
      </c>
      <c r="CS33" s="149">
        <f t="shared" si="70"/>
        <v>0</v>
      </c>
      <c r="CT33" s="149">
        <f t="shared" si="71"/>
        <v>0</v>
      </c>
      <c r="CU33" s="149">
        <f t="shared" si="72"/>
        <v>0</v>
      </c>
      <c r="CV33" s="149">
        <f t="shared" si="73"/>
        <v>0</v>
      </c>
      <c r="CW33" s="149">
        <f t="shared" si="74"/>
        <v>0</v>
      </c>
      <c r="CX33" s="149">
        <f t="shared" si="75"/>
        <v>0</v>
      </c>
      <c r="CY33" s="149">
        <f t="shared" si="76"/>
        <v>0</v>
      </c>
      <c r="CZ33" s="149">
        <f t="shared" si="45"/>
        <v>0</v>
      </c>
      <c r="DA33" s="149">
        <f t="shared" si="77"/>
        <v>0</v>
      </c>
      <c r="DB33" s="149">
        <f t="shared" si="78"/>
        <v>0</v>
      </c>
      <c r="DC33" s="150">
        <f t="shared" si="79"/>
        <v>0</v>
      </c>
      <c r="DD33" s="71"/>
      <c r="DE33" s="72"/>
      <c r="DF33" s="72"/>
      <c r="DG33" s="72"/>
      <c r="DH33" s="72"/>
      <c r="DI33" s="72"/>
      <c r="DJ33" s="72"/>
      <c r="DK33" s="72"/>
      <c r="DL33" s="72"/>
      <c r="DM33" s="72"/>
      <c r="DN33" s="72"/>
      <c r="DO33" s="72"/>
      <c r="DP33" s="72"/>
      <c r="DQ33" s="72"/>
      <c r="DR33" s="72"/>
      <c r="DS33" s="72"/>
      <c r="DT33" s="72"/>
      <c r="DU33" s="72"/>
      <c r="DV33" s="73"/>
      <c r="DW33" s="149">
        <f t="shared" si="80"/>
        <v>0</v>
      </c>
      <c r="DX33" s="149">
        <f t="shared" si="81"/>
        <v>0</v>
      </c>
      <c r="DY33" s="149">
        <f t="shared" si="82"/>
        <v>0</v>
      </c>
      <c r="DZ33" s="149">
        <f t="shared" si="83"/>
        <v>0</v>
      </c>
      <c r="EA33" s="149">
        <f t="shared" si="84"/>
        <v>0</v>
      </c>
      <c r="EB33" s="149">
        <f t="shared" si="85"/>
        <v>0</v>
      </c>
      <c r="EC33" s="149">
        <f t="shared" si="86"/>
        <v>0</v>
      </c>
      <c r="ED33" s="149">
        <f t="shared" si="87"/>
        <v>0</v>
      </c>
      <c r="EE33" s="149">
        <f t="shared" si="88"/>
        <v>0</v>
      </c>
      <c r="EF33" s="149">
        <f t="shared" si="89"/>
        <v>0</v>
      </c>
      <c r="EG33" s="149">
        <f t="shared" si="90"/>
        <v>0</v>
      </c>
      <c r="EH33" s="149">
        <f t="shared" si="91"/>
        <v>0</v>
      </c>
      <c r="EI33" s="149">
        <f t="shared" si="92"/>
        <v>0</v>
      </c>
      <c r="EJ33" s="149">
        <f t="shared" si="93"/>
        <v>0</v>
      </c>
      <c r="EK33" s="149">
        <f t="shared" si="94"/>
        <v>0</v>
      </c>
      <c r="EL33" s="149">
        <f t="shared" si="95"/>
        <v>0</v>
      </c>
      <c r="EM33" s="149">
        <f t="shared" si="96"/>
        <v>0</v>
      </c>
      <c r="EN33" s="149">
        <f t="shared" si="97"/>
        <v>0</v>
      </c>
      <c r="EO33" s="149">
        <f t="shared" si="98"/>
        <v>0</v>
      </c>
      <c r="EP33" s="149">
        <f t="shared" si="99"/>
        <v>0</v>
      </c>
      <c r="EQ33" s="149">
        <f t="shared" si="100"/>
        <v>0</v>
      </c>
      <c r="ER33" s="149">
        <f t="shared" si="101"/>
        <v>0</v>
      </c>
    </row>
    <row r="34" spans="1:148" x14ac:dyDescent="0.35">
      <c r="A34" s="62">
        <f>ROWS($12:34)-1</f>
        <v>22</v>
      </c>
      <c r="B34" s="95"/>
      <c r="C34" s="69"/>
      <c r="D34" s="95"/>
      <c r="E34" s="96"/>
      <c r="F34" s="137"/>
      <c r="G34" s="137"/>
      <c r="H34" s="96"/>
      <c r="I34" s="92">
        <f t="shared" si="47"/>
        <v>0</v>
      </c>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99">
        <f t="shared" si="18"/>
        <v>0</v>
      </c>
      <c r="AJ34" s="27">
        <f t="shared" si="19"/>
        <v>0</v>
      </c>
      <c r="AK34" s="27">
        <f t="shared" si="20"/>
        <v>0</v>
      </c>
      <c r="AL34" s="27">
        <f t="shared" si="21"/>
        <v>0</v>
      </c>
      <c r="AM34" s="27">
        <f t="shared" si="22"/>
        <v>0</v>
      </c>
      <c r="AN34" s="27">
        <f t="shared" si="23"/>
        <v>0</v>
      </c>
      <c r="AO34" s="27">
        <f t="shared" si="24"/>
        <v>0</v>
      </c>
      <c r="AP34" s="27">
        <f t="shared" si="25"/>
        <v>0</v>
      </c>
      <c r="AQ34" s="27">
        <f t="shared" si="26"/>
        <v>0</v>
      </c>
      <c r="AR34" s="27">
        <f t="shared" si="27"/>
        <v>0</v>
      </c>
      <c r="AS34" s="27">
        <f t="shared" si="28"/>
        <v>0</v>
      </c>
      <c r="AT34" s="27">
        <f t="shared" si="29"/>
        <v>0</v>
      </c>
      <c r="AU34" s="27">
        <f t="shared" si="30"/>
        <v>0</v>
      </c>
      <c r="AV34" s="27">
        <f t="shared" si="31"/>
        <v>0</v>
      </c>
      <c r="AW34" s="27">
        <f t="shared" si="32"/>
        <v>0</v>
      </c>
      <c r="AX34" s="27">
        <f t="shared" si="33"/>
        <v>0</v>
      </c>
      <c r="AY34" s="27">
        <f t="shared" si="34"/>
        <v>0</v>
      </c>
      <c r="AZ34" s="27">
        <f t="shared" si="35"/>
        <v>0</v>
      </c>
      <c r="BA34" s="27">
        <f t="shared" si="36"/>
        <v>0</v>
      </c>
      <c r="BB34" s="26">
        <f t="shared" si="48"/>
        <v>0</v>
      </c>
      <c r="BC34" s="26">
        <f t="shared" si="49"/>
        <v>0</v>
      </c>
      <c r="BD34" s="26">
        <f t="shared" si="50"/>
        <v>0</v>
      </c>
      <c r="BE34" s="26">
        <f t="shared" si="51"/>
        <v>0</v>
      </c>
      <c r="BF34" s="26">
        <f t="shared" si="52"/>
        <v>0</v>
      </c>
      <c r="BG34" s="26">
        <f t="shared" si="53"/>
        <v>0</v>
      </c>
      <c r="BH34" s="107">
        <f t="shared" si="54"/>
        <v>0</v>
      </c>
      <c r="BI34" s="36">
        <f t="shared" si="103"/>
        <v>0</v>
      </c>
      <c r="BJ34" s="36">
        <f t="shared" si="43"/>
        <v>0</v>
      </c>
      <c r="BK34" s="149">
        <f t="shared" si="55"/>
        <v>0</v>
      </c>
      <c r="BL34" s="150">
        <f t="shared" si="56"/>
        <v>0</v>
      </c>
      <c r="BM34" s="71"/>
      <c r="BN34" s="72"/>
      <c r="BO34" s="72"/>
      <c r="BP34" s="72"/>
      <c r="BQ34" s="72"/>
      <c r="BR34" s="72"/>
      <c r="BS34" s="72"/>
      <c r="BT34" s="72"/>
      <c r="BU34" s="72"/>
      <c r="BV34" s="72"/>
      <c r="BW34" s="72"/>
      <c r="BX34" s="72"/>
      <c r="BY34" s="72"/>
      <c r="BZ34" s="72"/>
      <c r="CA34" s="72"/>
      <c r="CB34" s="72"/>
      <c r="CC34" s="72"/>
      <c r="CD34" s="72"/>
      <c r="CE34" s="73"/>
      <c r="CF34" s="149">
        <f t="shared" si="57"/>
        <v>0</v>
      </c>
      <c r="CG34" s="149">
        <f t="shared" si="58"/>
        <v>0</v>
      </c>
      <c r="CH34" s="149">
        <f t="shared" si="59"/>
        <v>0</v>
      </c>
      <c r="CI34" s="149">
        <f t="shared" si="60"/>
        <v>0</v>
      </c>
      <c r="CJ34" s="149">
        <f t="shared" si="61"/>
        <v>0</v>
      </c>
      <c r="CK34" s="149">
        <f t="shared" si="62"/>
        <v>0</v>
      </c>
      <c r="CL34" s="149">
        <f t="shared" si="63"/>
        <v>0</v>
      </c>
      <c r="CM34" s="149">
        <f t="shared" si="64"/>
        <v>0</v>
      </c>
      <c r="CN34" s="149">
        <f t="shared" si="65"/>
        <v>0</v>
      </c>
      <c r="CO34" s="149">
        <f t="shared" si="66"/>
        <v>0</v>
      </c>
      <c r="CP34" s="149">
        <f t="shared" si="67"/>
        <v>0</v>
      </c>
      <c r="CQ34" s="149">
        <f t="shared" si="68"/>
        <v>0</v>
      </c>
      <c r="CR34" s="149">
        <f t="shared" si="69"/>
        <v>0</v>
      </c>
      <c r="CS34" s="149">
        <f t="shared" si="70"/>
        <v>0</v>
      </c>
      <c r="CT34" s="149">
        <f t="shared" si="71"/>
        <v>0</v>
      </c>
      <c r="CU34" s="149">
        <f t="shared" si="72"/>
        <v>0</v>
      </c>
      <c r="CV34" s="149">
        <f t="shared" si="73"/>
        <v>0</v>
      </c>
      <c r="CW34" s="149">
        <f t="shared" si="74"/>
        <v>0</v>
      </c>
      <c r="CX34" s="149">
        <f t="shared" si="75"/>
        <v>0</v>
      </c>
      <c r="CY34" s="149">
        <f t="shared" si="76"/>
        <v>0</v>
      </c>
      <c r="CZ34" s="149">
        <f t="shared" si="45"/>
        <v>0</v>
      </c>
      <c r="DA34" s="149">
        <f t="shared" si="77"/>
        <v>0</v>
      </c>
      <c r="DB34" s="149">
        <f t="shared" si="78"/>
        <v>0</v>
      </c>
      <c r="DC34" s="150">
        <f t="shared" si="79"/>
        <v>0</v>
      </c>
      <c r="DD34" s="71"/>
      <c r="DE34" s="72"/>
      <c r="DF34" s="72"/>
      <c r="DG34" s="72"/>
      <c r="DH34" s="72"/>
      <c r="DI34" s="72"/>
      <c r="DJ34" s="72"/>
      <c r="DK34" s="72"/>
      <c r="DL34" s="72"/>
      <c r="DM34" s="72"/>
      <c r="DN34" s="72"/>
      <c r="DO34" s="72"/>
      <c r="DP34" s="72"/>
      <c r="DQ34" s="72"/>
      <c r="DR34" s="72"/>
      <c r="DS34" s="72"/>
      <c r="DT34" s="72"/>
      <c r="DU34" s="72"/>
      <c r="DV34" s="73"/>
      <c r="DW34" s="149">
        <f t="shared" si="80"/>
        <v>0</v>
      </c>
      <c r="DX34" s="149">
        <f t="shared" si="81"/>
        <v>0</v>
      </c>
      <c r="DY34" s="149">
        <f t="shared" si="82"/>
        <v>0</v>
      </c>
      <c r="DZ34" s="149">
        <f t="shared" si="83"/>
        <v>0</v>
      </c>
      <c r="EA34" s="149">
        <f t="shared" si="84"/>
        <v>0</v>
      </c>
      <c r="EB34" s="149">
        <f t="shared" si="85"/>
        <v>0</v>
      </c>
      <c r="EC34" s="149">
        <f t="shared" si="86"/>
        <v>0</v>
      </c>
      <c r="ED34" s="149">
        <f t="shared" si="87"/>
        <v>0</v>
      </c>
      <c r="EE34" s="149">
        <f t="shared" si="88"/>
        <v>0</v>
      </c>
      <c r="EF34" s="149">
        <f t="shared" si="89"/>
        <v>0</v>
      </c>
      <c r="EG34" s="149">
        <f t="shared" si="90"/>
        <v>0</v>
      </c>
      <c r="EH34" s="149">
        <f t="shared" si="91"/>
        <v>0</v>
      </c>
      <c r="EI34" s="149">
        <f t="shared" si="92"/>
        <v>0</v>
      </c>
      <c r="EJ34" s="149">
        <f t="shared" si="93"/>
        <v>0</v>
      </c>
      <c r="EK34" s="149">
        <f t="shared" si="94"/>
        <v>0</v>
      </c>
      <c r="EL34" s="149">
        <f t="shared" si="95"/>
        <v>0</v>
      </c>
      <c r="EM34" s="149">
        <f t="shared" si="96"/>
        <v>0</v>
      </c>
      <c r="EN34" s="149">
        <f t="shared" si="97"/>
        <v>0</v>
      </c>
      <c r="EO34" s="149">
        <f t="shared" si="98"/>
        <v>0</v>
      </c>
      <c r="EP34" s="149">
        <f t="shared" si="99"/>
        <v>0</v>
      </c>
      <c r="EQ34" s="149">
        <f t="shared" si="100"/>
        <v>0</v>
      </c>
      <c r="ER34" s="149">
        <f t="shared" si="101"/>
        <v>0</v>
      </c>
    </row>
    <row r="35" spans="1:148" x14ac:dyDescent="0.35">
      <c r="A35" s="62">
        <f>ROWS($12:35)-1</f>
        <v>23</v>
      </c>
      <c r="B35" s="95"/>
      <c r="C35" s="69"/>
      <c r="D35" s="95"/>
      <c r="E35" s="96"/>
      <c r="F35" s="137"/>
      <c r="G35" s="137"/>
      <c r="H35" s="96"/>
      <c r="I35" s="92">
        <f t="shared" si="47"/>
        <v>0</v>
      </c>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99">
        <f t="shared" si="18"/>
        <v>0</v>
      </c>
      <c r="AJ35" s="27">
        <f t="shared" si="19"/>
        <v>0</v>
      </c>
      <c r="AK35" s="27">
        <f t="shared" si="20"/>
        <v>0</v>
      </c>
      <c r="AL35" s="27">
        <f t="shared" si="21"/>
        <v>0</v>
      </c>
      <c r="AM35" s="27">
        <f t="shared" si="22"/>
        <v>0</v>
      </c>
      <c r="AN35" s="27">
        <f t="shared" si="23"/>
        <v>0</v>
      </c>
      <c r="AO35" s="27">
        <f t="shared" si="24"/>
        <v>0</v>
      </c>
      <c r="AP35" s="27">
        <f t="shared" si="25"/>
        <v>0</v>
      </c>
      <c r="AQ35" s="27">
        <f t="shared" si="26"/>
        <v>0</v>
      </c>
      <c r="AR35" s="27">
        <f t="shared" si="27"/>
        <v>0</v>
      </c>
      <c r="AS35" s="27">
        <f t="shared" si="28"/>
        <v>0</v>
      </c>
      <c r="AT35" s="27">
        <f t="shared" si="29"/>
        <v>0</v>
      </c>
      <c r="AU35" s="27">
        <f t="shared" si="30"/>
        <v>0</v>
      </c>
      <c r="AV35" s="27">
        <f t="shared" si="31"/>
        <v>0</v>
      </c>
      <c r="AW35" s="27">
        <f t="shared" si="32"/>
        <v>0</v>
      </c>
      <c r="AX35" s="27">
        <f t="shared" si="33"/>
        <v>0</v>
      </c>
      <c r="AY35" s="27">
        <f t="shared" si="34"/>
        <v>0</v>
      </c>
      <c r="AZ35" s="27">
        <f t="shared" si="35"/>
        <v>0</v>
      </c>
      <c r="BA35" s="27">
        <f t="shared" si="36"/>
        <v>0</v>
      </c>
      <c r="BB35" s="26">
        <f t="shared" si="48"/>
        <v>0</v>
      </c>
      <c r="BC35" s="26">
        <f t="shared" si="49"/>
        <v>0</v>
      </c>
      <c r="BD35" s="26">
        <f t="shared" si="50"/>
        <v>0</v>
      </c>
      <c r="BE35" s="26">
        <f t="shared" si="51"/>
        <v>0</v>
      </c>
      <c r="BF35" s="26">
        <f t="shared" si="52"/>
        <v>0</v>
      </c>
      <c r="BG35" s="26">
        <f t="shared" si="53"/>
        <v>0</v>
      </c>
      <c r="BH35" s="107">
        <f t="shared" si="54"/>
        <v>0</v>
      </c>
      <c r="BI35" s="36">
        <f t="shared" si="103"/>
        <v>0</v>
      </c>
      <c r="BJ35" s="36">
        <f t="shared" si="43"/>
        <v>0</v>
      </c>
      <c r="BK35" s="149">
        <f t="shared" si="55"/>
        <v>0</v>
      </c>
      <c r="BL35" s="150">
        <f t="shared" si="56"/>
        <v>0</v>
      </c>
      <c r="BM35" s="71"/>
      <c r="BN35" s="72"/>
      <c r="BO35" s="72"/>
      <c r="BP35" s="72"/>
      <c r="BQ35" s="72"/>
      <c r="BR35" s="72"/>
      <c r="BS35" s="72"/>
      <c r="BT35" s="72"/>
      <c r="BU35" s="72"/>
      <c r="BV35" s="72"/>
      <c r="BW35" s="72"/>
      <c r="BX35" s="72"/>
      <c r="BY35" s="72"/>
      <c r="BZ35" s="72"/>
      <c r="CA35" s="72"/>
      <c r="CB35" s="72"/>
      <c r="CC35" s="72"/>
      <c r="CD35" s="72"/>
      <c r="CE35" s="73"/>
      <c r="CF35" s="149">
        <f t="shared" si="57"/>
        <v>0</v>
      </c>
      <c r="CG35" s="149">
        <f t="shared" si="58"/>
        <v>0</v>
      </c>
      <c r="CH35" s="149">
        <f t="shared" si="59"/>
        <v>0</v>
      </c>
      <c r="CI35" s="149">
        <f t="shared" si="60"/>
        <v>0</v>
      </c>
      <c r="CJ35" s="149">
        <f t="shared" si="61"/>
        <v>0</v>
      </c>
      <c r="CK35" s="149">
        <f t="shared" si="62"/>
        <v>0</v>
      </c>
      <c r="CL35" s="149">
        <f t="shared" si="63"/>
        <v>0</v>
      </c>
      <c r="CM35" s="149">
        <f t="shared" si="64"/>
        <v>0</v>
      </c>
      <c r="CN35" s="149">
        <f t="shared" si="65"/>
        <v>0</v>
      </c>
      <c r="CO35" s="149">
        <f t="shared" si="66"/>
        <v>0</v>
      </c>
      <c r="CP35" s="149">
        <f t="shared" si="67"/>
        <v>0</v>
      </c>
      <c r="CQ35" s="149">
        <f t="shared" si="68"/>
        <v>0</v>
      </c>
      <c r="CR35" s="149">
        <f t="shared" si="69"/>
        <v>0</v>
      </c>
      <c r="CS35" s="149">
        <f t="shared" si="70"/>
        <v>0</v>
      </c>
      <c r="CT35" s="149">
        <f t="shared" si="71"/>
        <v>0</v>
      </c>
      <c r="CU35" s="149">
        <f t="shared" si="72"/>
        <v>0</v>
      </c>
      <c r="CV35" s="149">
        <f t="shared" si="73"/>
        <v>0</v>
      </c>
      <c r="CW35" s="149">
        <f t="shared" si="74"/>
        <v>0</v>
      </c>
      <c r="CX35" s="149">
        <f t="shared" si="75"/>
        <v>0</v>
      </c>
      <c r="CY35" s="149">
        <f t="shared" si="76"/>
        <v>0</v>
      </c>
      <c r="CZ35" s="149">
        <f t="shared" si="45"/>
        <v>0</v>
      </c>
      <c r="DA35" s="149">
        <f t="shared" si="77"/>
        <v>0</v>
      </c>
      <c r="DB35" s="149">
        <f t="shared" si="78"/>
        <v>0</v>
      </c>
      <c r="DC35" s="150">
        <f t="shared" si="79"/>
        <v>0</v>
      </c>
      <c r="DD35" s="71"/>
      <c r="DE35" s="72"/>
      <c r="DF35" s="72"/>
      <c r="DG35" s="72"/>
      <c r="DH35" s="72"/>
      <c r="DI35" s="72"/>
      <c r="DJ35" s="72"/>
      <c r="DK35" s="72"/>
      <c r="DL35" s="72"/>
      <c r="DM35" s="72"/>
      <c r="DN35" s="72"/>
      <c r="DO35" s="72"/>
      <c r="DP35" s="72"/>
      <c r="DQ35" s="72"/>
      <c r="DR35" s="72"/>
      <c r="DS35" s="72"/>
      <c r="DT35" s="72"/>
      <c r="DU35" s="72"/>
      <c r="DV35" s="73"/>
      <c r="DW35" s="149">
        <f t="shared" si="80"/>
        <v>0</v>
      </c>
      <c r="DX35" s="149">
        <f t="shared" si="81"/>
        <v>0</v>
      </c>
      <c r="DY35" s="149">
        <f t="shared" si="82"/>
        <v>0</v>
      </c>
      <c r="DZ35" s="149">
        <f t="shared" si="83"/>
        <v>0</v>
      </c>
      <c r="EA35" s="149">
        <f t="shared" si="84"/>
        <v>0</v>
      </c>
      <c r="EB35" s="149">
        <f t="shared" si="85"/>
        <v>0</v>
      </c>
      <c r="EC35" s="149">
        <f t="shared" si="86"/>
        <v>0</v>
      </c>
      <c r="ED35" s="149">
        <f t="shared" si="87"/>
        <v>0</v>
      </c>
      <c r="EE35" s="149">
        <f t="shared" si="88"/>
        <v>0</v>
      </c>
      <c r="EF35" s="149">
        <f t="shared" si="89"/>
        <v>0</v>
      </c>
      <c r="EG35" s="149">
        <f t="shared" si="90"/>
        <v>0</v>
      </c>
      <c r="EH35" s="149">
        <f t="shared" si="91"/>
        <v>0</v>
      </c>
      <c r="EI35" s="149">
        <f t="shared" si="92"/>
        <v>0</v>
      </c>
      <c r="EJ35" s="149">
        <f t="shared" si="93"/>
        <v>0</v>
      </c>
      <c r="EK35" s="149">
        <f t="shared" si="94"/>
        <v>0</v>
      </c>
      <c r="EL35" s="149">
        <f t="shared" si="95"/>
        <v>0</v>
      </c>
      <c r="EM35" s="149">
        <f t="shared" si="96"/>
        <v>0</v>
      </c>
      <c r="EN35" s="149">
        <f t="shared" si="97"/>
        <v>0</v>
      </c>
      <c r="EO35" s="149">
        <f t="shared" si="98"/>
        <v>0</v>
      </c>
      <c r="EP35" s="149">
        <f t="shared" si="99"/>
        <v>0</v>
      </c>
      <c r="EQ35" s="149">
        <f t="shared" si="100"/>
        <v>0</v>
      </c>
      <c r="ER35" s="149">
        <f t="shared" si="101"/>
        <v>0</v>
      </c>
    </row>
    <row r="36" spans="1:148" x14ac:dyDescent="0.35">
      <c r="A36" s="62">
        <f>ROWS($12:36)-1</f>
        <v>24</v>
      </c>
      <c r="B36" s="95"/>
      <c r="C36" s="69"/>
      <c r="D36" s="95"/>
      <c r="E36" s="96"/>
      <c r="F36" s="137"/>
      <c r="G36" s="137"/>
      <c r="H36" s="96"/>
      <c r="I36" s="92">
        <f t="shared" si="47"/>
        <v>0</v>
      </c>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99">
        <f t="shared" si="18"/>
        <v>0</v>
      </c>
      <c r="AJ36" s="27">
        <f t="shared" si="19"/>
        <v>0</v>
      </c>
      <c r="AK36" s="27">
        <f t="shared" si="20"/>
        <v>0</v>
      </c>
      <c r="AL36" s="27">
        <f t="shared" si="21"/>
        <v>0</v>
      </c>
      <c r="AM36" s="27">
        <f t="shared" si="22"/>
        <v>0</v>
      </c>
      <c r="AN36" s="27">
        <f t="shared" si="23"/>
        <v>0</v>
      </c>
      <c r="AO36" s="27">
        <f t="shared" si="24"/>
        <v>0</v>
      </c>
      <c r="AP36" s="27">
        <f t="shared" si="25"/>
        <v>0</v>
      </c>
      <c r="AQ36" s="27">
        <f t="shared" si="26"/>
        <v>0</v>
      </c>
      <c r="AR36" s="27">
        <f t="shared" si="27"/>
        <v>0</v>
      </c>
      <c r="AS36" s="27">
        <f t="shared" si="28"/>
        <v>0</v>
      </c>
      <c r="AT36" s="27">
        <f t="shared" si="29"/>
        <v>0</v>
      </c>
      <c r="AU36" s="27">
        <f t="shared" si="30"/>
        <v>0</v>
      </c>
      <c r="AV36" s="27">
        <f t="shared" si="31"/>
        <v>0</v>
      </c>
      <c r="AW36" s="27">
        <f t="shared" si="32"/>
        <v>0</v>
      </c>
      <c r="AX36" s="27">
        <f t="shared" si="33"/>
        <v>0</v>
      </c>
      <c r="AY36" s="27">
        <f t="shared" si="34"/>
        <v>0</v>
      </c>
      <c r="AZ36" s="27">
        <f t="shared" si="35"/>
        <v>0</v>
      </c>
      <c r="BA36" s="27">
        <f t="shared" si="36"/>
        <v>0</v>
      </c>
      <c r="BB36" s="26">
        <f t="shared" si="48"/>
        <v>0</v>
      </c>
      <c r="BC36" s="26">
        <f t="shared" si="49"/>
        <v>0</v>
      </c>
      <c r="BD36" s="26">
        <f t="shared" si="50"/>
        <v>0</v>
      </c>
      <c r="BE36" s="26">
        <f t="shared" si="51"/>
        <v>0</v>
      </c>
      <c r="BF36" s="26">
        <f t="shared" si="52"/>
        <v>0</v>
      </c>
      <c r="BG36" s="26">
        <f t="shared" si="53"/>
        <v>0</v>
      </c>
      <c r="BH36" s="107">
        <f t="shared" si="54"/>
        <v>0</v>
      </c>
      <c r="BI36" s="36">
        <f t="shared" si="103"/>
        <v>0</v>
      </c>
      <c r="BJ36" s="36">
        <f t="shared" si="43"/>
        <v>0</v>
      </c>
      <c r="BK36" s="149">
        <f t="shared" si="55"/>
        <v>0</v>
      </c>
      <c r="BL36" s="150">
        <f t="shared" si="56"/>
        <v>0</v>
      </c>
      <c r="BM36" s="71"/>
      <c r="BN36" s="72"/>
      <c r="BO36" s="72"/>
      <c r="BP36" s="72"/>
      <c r="BQ36" s="72"/>
      <c r="BR36" s="72"/>
      <c r="BS36" s="72"/>
      <c r="BT36" s="72"/>
      <c r="BU36" s="72"/>
      <c r="BV36" s="72"/>
      <c r="BW36" s="72"/>
      <c r="BX36" s="72"/>
      <c r="BY36" s="72"/>
      <c r="BZ36" s="72"/>
      <c r="CA36" s="72"/>
      <c r="CB36" s="72"/>
      <c r="CC36" s="72"/>
      <c r="CD36" s="72"/>
      <c r="CE36" s="73"/>
      <c r="CF36" s="149">
        <f t="shared" si="57"/>
        <v>0</v>
      </c>
      <c r="CG36" s="149">
        <f t="shared" si="58"/>
        <v>0</v>
      </c>
      <c r="CH36" s="149">
        <f t="shared" si="59"/>
        <v>0</v>
      </c>
      <c r="CI36" s="149">
        <f t="shared" si="60"/>
        <v>0</v>
      </c>
      <c r="CJ36" s="149">
        <f t="shared" si="61"/>
        <v>0</v>
      </c>
      <c r="CK36" s="149">
        <f t="shared" si="62"/>
        <v>0</v>
      </c>
      <c r="CL36" s="149">
        <f t="shared" si="63"/>
        <v>0</v>
      </c>
      <c r="CM36" s="149">
        <f t="shared" si="64"/>
        <v>0</v>
      </c>
      <c r="CN36" s="149">
        <f t="shared" si="65"/>
        <v>0</v>
      </c>
      <c r="CO36" s="149">
        <f t="shared" si="66"/>
        <v>0</v>
      </c>
      <c r="CP36" s="149">
        <f t="shared" si="67"/>
        <v>0</v>
      </c>
      <c r="CQ36" s="149">
        <f t="shared" si="68"/>
        <v>0</v>
      </c>
      <c r="CR36" s="149">
        <f t="shared" si="69"/>
        <v>0</v>
      </c>
      <c r="CS36" s="149">
        <f t="shared" si="70"/>
        <v>0</v>
      </c>
      <c r="CT36" s="149">
        <f t="shared" si="71"/>
        <v>0</v>
      </c>
      <c r="CU36" s="149">
        <f t="shared" si="72"/>
        <v>0</v>
      </c>
      <c r="CV36" s="149">
        <f t="shared" si="73"/>
        <v>0</v>
      </c>
      <c r="CW36" s="149">
        <f t="shared" si="74"/>
        <v>0</v>
      </c>
      <c r="CX36" s="149">
        <f t="shared" si="75"/>
        <v>0</v>
      </c>
      <c r="CY36" s="149">
        <f t="shared" si="76"/>
        <v>0</v>
      </c>
      <c r="CZ36" s="149">
        <f t="shared" si="45"/>
        <v>0</v>
      </c>
      <c r="DA36" s="149">
        <f t="shared" si="77"/>
        <v>0</v>
      </c>
      <c r="DB36" s="149">
        <f t="shared" si="78"/>
        <v>0</v>
      </c>
      <c r="DC36" s="150">
        <f t="shared" si="79"/>
        <v>0</v>
      </c>
      <c r="DD36" s="71"/>
      <c r="DE36" s="72"/>
      <c r="DF36" s="72"/>
      <c r="DG36" s="72"/>
      <c r="DH36" s="72"/>
      <c r="DI36" s="72"/>
      <c r="DJ36" s="72"/>
      <c r="DK36" s="72"/>
      <c r="DL36" s="72"/>
      <c r="DM36" s="72"/>
      <c r="DN36" s="72"/>
      <c r="DO36" s="72"/>
      <c r="DP36" s="72"/>
      <c r="DQ36" s="72"/>
      <c r="DR36" s="72"/>
      <c r="DS36" s="72"/>
      <c r="DT36" s="72"/>
      <c r="DU36" s="72"/>
      <c r="DV36" s="73"/>
      <c r="DW36" s="149">
        <f t="shared" si="80"/>
        <v>0</v>
      </c>
      <c r="DX36" s="149">
        <f t="shared" si="81"/>
        <v>0</v>
      </c>
      <c r="DY36" s="149">
        <f t="shared" si="82"/>
        <v>0</v>
      </c>
      <c r="DZ36" s="149">
        <f t="shared" si="83"/>
        <v>0</v>
      </c>
      <c r="EA36" s="149">
        <f t="shared" si="84"/>
        <v>0</v>
      </c>
      <c r="EB36" s="149">
        <f t="shared" si="85"/>
        <v>0</v>
      </c>
      <c r="EC36" s="149">
        <f t="shared" si="86"/>
        <v>0</v>
      </c>
      <c r="ED36" s="149">
        <f t="shared" si="87"/>
        <v>0</v>
      </c>
      <c r="EE36" s="149">
        <f t="shared" si="88"/>
        <v>0</v>
      </c>
      <c r="EF36" s="149">
        <f t="shared" si="89"/>
        <v>0</v>
      </c>
      <c r="EG36" s="149">
        <f t="shared" si="90"/>
        <v>0</v>
      </c>
      <c r="EH36" s="149">
        <f t="shared" si="91"/>
        <v>0</v>
      </c>
      <c r="EI36" s="149">
        <f t="shared" si="92"/>
        <v>0</v>
      </c>
      <c r="EJ36" s="149">
        <f t="shared" si="93"/>
        <v>0</v>
      </c>
      <c r="EK36" s="149">
        <f t="shared" si="94"/>
        <v>0</v>
      </c>
      <c r="EL36" s="149">
        <f t="shared" si="95"/>
        <v>0</v>
      </c>
      <c r="EM36" s="149">
        <f t="shared" si="96"/>
        <v>0</v>
      </c>
      <c r="EN36" s="149">
        <f t="shared" si="97"/>
        <v>0</v>
      </c>
      <c r="EO36" s="149">
        <f t="shared" si="98"/>
        <v>0</v>
      </c>
      <c r="EP36" s="149">
        <f t="shared" si="99"/>
        <v>0</v>
      </c>
      <c r="EQ36" s="149">
        <f t="shared" si="100"/>
        <v>0</v>
      </c>
      <c r="ER36" s="149">
        <f t="shared" si="101"/>
        <v>0</v>
      </c>
    </row>
    <row r="37" spans="1:148" x14ac:dyDescent="0.35">
      <c r="A37" s="62">
        <f>ROWS($12:37)-1</f>
        <v>25</v>
      </c>
      <c r="B37" s="95"/>
      <c r="C37" s="69"/>
      <c r="D37" s="95"/>
      <c r="E37" s="96"/>
      <c r="F37" s="137"/>
      <c r="G37" s="137"/>
      <c r="H37" s="96"/>
      <c r="I37" s="92">
        <f t="shared" si="47"/>
        <v>0</v>
      </c>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99">
        <f t="shared" si="18"/>
        <v>0</v>
      </c>
      <c r="AJ37" s="27">
        <f t="shared" si="19"/>
        <v>0</v>
      </c>
      <c r="AK37" s="27">
        <f t="shared" si="20"/>
        <v>0</v>
      </c>
      <c r="AL37" s="27">
        <f t="shared" si="21"/>
        <v>0</v>
      </c>
      <c r="AM37" s="27">
        <f t="shared" si="22"/>
        <v>0</v>
      </c>
      <c r="AN37" s="27">
        <f t="shared" si="23"/>
        <v>0</v>
      </c>
      <c r="AO37" s="27">
        <f t="shared" si="24"/>
        <v>0</v>
      </c>
      <c r="AP37" s="27">
        <f t="shared" si="25"/>
        <v>0</v>
      </c>
      <c r="AQ37" s="27">
        <f t="shared" si="26"/>
        <v>0</v>
      </c>
      <c r="AR37" s="27">
        <f t="shared" si="27"/>
        <v>0</v>
      </c>
      <c r="AS37" s="27">
        <f t="shared" si="28"/>
        <v>0</v>
      </c>
      <c r="AT37" s="27">
        <f t="shared" si="29"/>
        <v>0</v>
      </c>
      <c r="AU37" s="27">
        <f t="shared" si="30"/>
        <v>0</v>
      </c>
      <c r="AV37" s="27">
        <f t="shared" si="31"/>
        <v>0</v>
      </c>
      <c r="AW37" s="27">
        <f t="shared" si="32"/>
        <v>0</v>
      </c>
      <c r="AX37" s="27">
        <f t="shared" si="33"/>
        <v>0</v>
      </c>
      <c r="AY37" s="27">
        <f t="shared" si="34"/>
        <v>0</v>
      </c>
      <c r="AZ37" s="27">
        <f t="shared" si="35"/>
        <v>0</v>
      </c>
      <c r="BA37" s="27">
        <f t="shared" si="36"/>
        <v>0</v>
      </c>
      <c r="BB37" s="26">
        <f t="shared" si="48"/>
        <v>0</v>
      </c>
      <c r="BC37" s="26">
        <f t="shared" si="49"/>
        <v>0</v>
      </c>
      <c r="BD37" s="26">
        <f t="shared" si="50"/>
        <v>0</v>
      </c>
      <c r="BE37" s="26">
        <f t="shared" si="51"/>
        <v>0</v>
      </c>
      <c r="BF37" s="26">
        <f t="shared" si="52"/>
        <v>0</v>
      </c>
      <c r="BG37" s="26">
        <f t="shared" si="53"/>
        <v>0</v>
      </c>
      <c r="BH37" s="107">
        <f t="shared" si="54"/>
        <v>0</v>
      </c>
      <c r="BI37" s="36">
        <f t="shared" si="103"/>
        <v>0</v>
      </c>
      <c r="BJ37" s="36">
        <f t="shared" si="43"/>
        <v>0</v>
      </c>
      <c r="BK37" s="149">
        <f t="shared" si="55"/>
        <v>0</v>
      </c>
      <c r="BL37" s="150">
        <f t="shared" si="56"/>
        <v>0</v>
      </c>
      <c r="BM37" s="71"/>
      <c r="BN37" s="72"/>
      <c r="BO37" s="72"/>
      <c r="BP37" s="72"/>
      <c r="BQ37" s="72"/>
      <c r="BR37" s="72"/>
      <c r="BS37" s="72"/>
      <c r="BT37" s="72"/>
      <c r="BU37" s="72"/>
      <c r="BV37" s="72"/>
      <c r="BW37" s="72"/>
      <c r="BX37" s="72"/>
      <c r="BY37" s="72"/>
      <c r="BZ37" s="72"/>
      <c r="CA37" s="72"/>
      <c r="CB37" s="72"/>
      <c r="CC37" s="72"/>
      <c r="CD37" s="72"/>
      <c r="CE37" s="73"/>
      <c r="CF37" s="149">
        <f t="shared" si="57"/>
        <v>0</v>
      </c>
      <c r="CG37" s="149">
        <f t="shared" si="58"/>
        <v>0</v>
      </c>
      <c r="CH37" s="149">
        <f t="shared" si="59"/>
        <v>0</v>
      </c>
      <c r="CI37" s="149">
        <f t="shared" si="60"/>
        <v>0</v>
      </c>
      <c r="CJ37" s="149">
        <f t="shared" si="61"/>
        <v>0</v>
      </c>
      <c r="CK37" s="149">
        <f t="shared" si="62"/>
        <v>0</v>
      </c>
      <c r="CL37" s="149">
        <f t="shared" si="63"/>
        <v>0</v>
      </c>
      <c r="CM37" s="149">
        <f t="shared" si="64"/>
        <v>0</v>
      </c>
      <c r="CN37" s="149">
        <f t="shared" si="65"/>
        <v>0</v>
      </c>
      <c r="CO37" s="149">
        <f t="shared" si="66"/>
        <v>0</v>
      </c>
      <c r="CP37" s="149">
        <f t="shared" si="67"/>
        <v>0</v>
      </c>
      <c r="CQ37" s="149">
        <f t="shared" si="68"/>
        <v>0</v>
      </c>
      <c r="CR37" s="149">
        <f t="shared" si="69"/>
        <v>0</v>
      </c>
      <c r="CS37" s="149">
        <f t="shared" si="70"/>
        <v>0</v>
      </c>
      <c r="CT37" s="149">
        <f t="shared" si="71"/>
        <v>0</v>
      </c>
      <c r="CU37" s="149">
        <f t="shared" si="72"/>
        <v>0</v>
      </c>
      <c r="CV37" s="149">
        <f t="shared" si="73"/>
        <v>0</v>
      </c>
      <c r="CW37" s="149">
        <f t="shared" si="74"/>
        <v>0</v>
      </c>
      <c r="CX37" s="149">
        <f t="shared" si="75"/>
        <v>0</v>
      </c>
      <c r="CY37" s="149">
        <f t="shared" si="76"/>
        <v>0</v>
      </c>
      <c r="CZ37" s="149">
        <f t="shared" si="45"/>
        <v>0</v>
      </c>
      <c r="DA37" s="149">
        <f t="shared" si="77"/>
        <v>0</v>
      </c>
      <c r="DB37" s="149">
        <f t="shared" si="78"/>
        <v>0</v>
      </c>
      <c r="DC37" s="150">
        <f t="shared" si="79"/>
        <v>0</v>
      </c>
      <c r="DD37" s="71"/>
      <c r="DE37" s="72"/>
      <c r="DF37" s="72"/>
      <c r="DG37" s="72"/>
      <c r="DH37" s="72"/>
      <c r="DI37" s="72"/>
      <c r="DJ37" s="72"/>
      <c r="DK37" s="72"/>
      <c r="DL37" s="72"/>
      <c r="DM37" s="72"/>
      <c r="DN37" s="72"/>
      <c r="DO37" s="72"/>
      <c r="DP37" s="72"/>
      <c r="DQ37" s="72"/>
      <c r="DR37" s="72"/>
      <c r="DS37" s="72"/>
      <c r="DT37" s="72"/>
      <c r="DU37" s="72"/>
      <c r="DV37" s="73"/>
      <c r="DW37" s="149">
        <f t="shared" si="80"/>
        <v>0</v>
      </c>
      <c r="DX37" s="149">
        <f t="shared" si="81"/>
        <v>0</v>
      </c>
      <c r="DY37" s="149">
        <f t="shared" si="82"/>
        <v>0</v>
      </c>
      <c r="DZ37" s="149">
        <f t="shared" si="83"/>
        <v>0</v>
      </c>
      <c r="EA37" s="149">
        <f t="shared" si="84"/>
        <v>0</v>
      </c>
      <c r="EB37" s="149">
        <f t="shared" si="85"/>
        <v>0</v>
      </c>
      <c r="EC37" s="149">
        <f t="shared" si="86"/>
        <v>0</v>
      </c>
      <c r="ED37" s="149">
        <f t="shared" si="87"/>
        <v>0</v>
      </c>
      <c r="EE37" s="149">
        <f t="shared" si="88"/>
        <v>0</v>
      </c>
      <c r="EF37" s="149">
        <f t="shared" si="89"/>
        <v>0</v>
      </c>
      <c r="EG37" s="149">
        <f t="shared" si="90"/>
        <v>0</v>
      </c>
      <c r="EH37" s="149">
        <f t="shared" si="91"/>
        <v>0</v>
      </c>
      <c r="EI37" s="149">
        <f t="shared" si="92"/>
        <v>0</v>
      </c>
      <c r="EJ37" s="149">
        <f t="shared" si="93"/>
        <v>0</v>
      </c>
      <c r="EK37" s="149">
        <f t="shared" si="94"/>
        <v>0</v>
      </c>
      <c r="EL37" s="149">
        <f t="shared" si="95"/>
        <v>0</v>
      </c>
      <c r="EM37" s="149">
        <f t="shared" si="96"/>
        <v>0</v>
      </c>
      <c r="EN37" s="149">
        <f t="shared" si="97"/>
        <v>0</v>
      </c>
      <c r="EO37" s="149">
        <f t="shared" si="98"/>
        <v>0</v>
      </c>
      <c r="EP37" s="149">
        <f t="shared" si="99"/>
        <v>0</v>
      </c>
      <c r="EQ37" s="149">
        <f t="shared" si="100"/>
        <v>0</v>
      </c>
      <c r="ER37" s="149">
        <f t="shared" si="101"/>
        <v>0</v>
      </c>
    </row>
    <row r="38" spans="1:148" x14ac:dyDescent="0.35">
      <c r="A38" s="62">
        <f>ROWS($12:38)-1</f>
        <v>26</v>
      </c>
      <c r="B38" s="95"/>
      <c r="C38" s="69"/>
      <c r="D38" s="95"/>
      <c r="E38" s="96"/>
      <c r="F38" s="137"/>
      <c r="G38" s="137"/>
      <c r="H38" s="96"/>
      <c r="I38" s="92">
        <f t="shared" si="47"/>
        <v>0</v>
      </c>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99">
        <f t="shared" si="18"/>
        <v>0</v>
      </c>
      <c r="AJ38" s="27">
        <f t="shared" si="19"/>
        <v>0</v>
      </c>
      <c r="AK38" s="27">
        <f t="shared" si="20"/>
        <v>0</v>
      </c>
      <c r="AL38" s="27">
        <f t="shared" si="21"/>
        <v>0</v>
      </c>
      <c r="AM38" s="27">
        <f t="shared" si="22"/>
        <v>0</v>
      </c>
      <c r="AN38" s="27">
        <f t="shared" si="23"/>
        <v>0</v>
      </c>
      <c r="AO38" s="27">
        <f t="shared" si="24"/>
        <v>0</v>
      </c>
      <c r="AP38" s="27">
        <f t="shared" si="25"/>
        <v>0</v>
      </c>
      <c r="AQ38" s="27">
        <f t="shared" si="26"/>
        <v>0</v>
      </c>
      <c r="AR38" s="27">
        <f t="shared" si="27"/>
        <v>0</v>
      </c>
      <c r="AS38" s="27">
        <f t="shared" si="28"/>
        <v>0</v>
      </c>
      <c r="AT38" s="27">
        <f t="shared" si="29"/>
        <v>0</v>
      </c>
      <c r="AU38" s="27">
        <f t="shared" si="30"/>
        <v>0</v>
      </c>
      <c r="AV38" s="27">
        <f t="shared" si="31"/>
        <v>0</v>
      </c>
      <c r="AW38" s="27">
        <f t="shared" si="32"/>
        <v>0</v>
      </c>
      <c r="AX38" s="27">
        <f t="shared" si="33"/>
        <v>0</v>
      </c>
      <c r="AY38" s="27">
        <f t="shared" si="34"/>
        <v>0</v>
      </c>
      <c r="AZ38" s="27">
        <f t="shared" si="35"/>
        <v>0</v>
      </c>
      <c r="BA38" s="27">
        <f t="shared" si="36"/>
        <v>0</v>
      </c>
      <c r="BB38" s="26">
        <f t="shared" si="48"/>
        <v>0</v>
      </c>
      <c r="BC38" s="26">
        <f t="shared" si="49"/>
        <v>0</v>
      </c>
      <c r="BD38" s="26">
        <f t="shared" si="50"/>
        <v>0</v>
      </c>
      <c r="BE38" s="26">
        <f t="shared" si="51"/>
        <v>0</v>
      </c>
      <c r="BF38" s="26">
        <f t="shared" si="52"/>
        <v>0</v>
      </c>
      <c r="BG38" s="26">
        <f t="shared" si="53"/>
        <v>0</v>
      </c>
      <c r="BH38" s="107">
        <f t="shared" si="54"/>
        <v>0</v>
      </c>
      <c r="BI38" s="36">
        <f t="shared" si="103"/>
        <v>0</v>
      </c>
      <c r="BJ38" s="36">
        <f t="shared" si="43"/>
        <v>0</v>
      </c>
      <c r="BK38" s="149">
        <f t="shared" si="55"/>
        <v>0</v>
      </c>
      <c r="BL38" s="150">
        <f t="shared" si="56"/>
        <v>0</v>
      </c>
      <c r="BM38" s="71"/>
      <c r="BN38" s="72"/>
      <c r="BO38" s="72"/>
      <c r="BP38" s="72"/>
      <c r="BQ38" s="72"/>
      <c r="BR38" s="72"/>
      <c r="BS38" s="72"/>
      <c r="BT38" s="72"/>
      <c r="BU38" s="72"/>
      <c r="BV38" s="72"/>
      <c r="BW38" s="72"/>
      <c r="BX38" s="72"/>
      <c r="BY38" s="72"/>
      <c r="BZ38" s="72"/>
      <c r="CA38" s="72"/>
      <c r="CB38" s="72"/>
      <c r="CC38" s="72"/>
      <c r="CD38" s="72"/>
      <c r="CE38" s="73"/>
      <c r="CF38" s="149">
        <f t="shared" si="57"/>
        <v>0</v>
      </c>
      <c r="CG38" s="149">
        <f t="shared" si="58"/>
        <v>0</v>
      </c>
      <c r="CH38" s="149">
        <f t="shared" si="59"/>
        <v>0</v>
      </c>
      <c r="CI38" s="149">
        <f t="shared" si="60"/>
        <v>0</v>
      </c>
      <c r="CJ38" s="149">
        <f t="shared" si="61"/>
        <v>0</v>
      </c>
      <c r="CK38" s="149">
        <f t="shared" si="62"/>
        <v>0</v>
      </c>
      <c r="CL38" s="149">
        <f t="shared" si="63"/>
        <v>0</v>
      </c>
      <c r="CM38" s="149">
        <f t="shared" si="64"/>
        <v>0</v>
      </c>
      <c r="CN38" s="149">
        <f t="shared" si="65"/>
        <v>0</v>
      </c>
      <c r="CO38" s="149">
        <f t="shared" si="66"/>
        <v>0</v>
      </c>
      <c r="CP38" s="149">
        <f t="shared" si="67"/>
        <v>0</v>
      </c>
      <c r="CQ38" s="149">
        <f t="shared" si="68"/>
        <v>0</v>
      </c>
      <c r="CR38" s="149">
        <f t="shared" si="69"/>
        <v>0</v>
      </c>
      <c r="CS38" s="149">
        <f t="shared" si="70"/>
        <v>0</v>
      </c>
      <c r="CT38" s="149">
        <f t="shared" si="71"/>
        <v>0</v>
      </c>
      <c r="CU38" s="149">
        <f t="shared" si="72"/>
        <v>0</v>
      </c>
      <c r="CV38" s="149">
        <f t="shared" si="73"/>
        <v>0</v>
      </c>
      <c r="CW38" s="149">
        <f t="shared" si="74"/>
        <v>0</v>
      </c>
      <c r="CX38" s="149">
        <f t="shared" si="75"/>
        <v>0</v>
      </c>
      <c r="CY38" s="149">
        <f t="shared" si="76"/>
        <v>0</v>
      </c>
      <c r="CZ38" s="149">
        <f t="shared" si="45"/>
        <v>0</v>
      </c>
      <c r="DA38" s="149">
        <f t="shared" si="77"/>
        <v>0</v>
      </c>
      <c r="DB38" s="149">
        <f t="shared" si="78"/>
        <v>0</v>
      </c>
      <c r="DC38" s="150">
        <f t="shared" si="79"/>
        <v>0</v>
      </c>
      <c r="DD38" s="71"/>
      <c r="DE38" s="72"/>
      <c r="DF38" s="72"/>
      <c r="DG38" s="72"/>
      <c r="DH38" s="72"/>
      <c r="DI38" s="72"/>
      <c r="DJ38" s="72"/>
      <c r="DK38" s="72"/>
      <c r="DL38" s="72"/>
      <c r="DM38" s="72"/>
      <c r="DN38" s="72"/>
      <c r="DO38" s="72"/>
      <c r="DP38" s="72"/>
      <c r="DQ38" s="72"/>
      <c r="DR38" s="72"/>
      <c r="DS38" s="72"/>
      <c r="DT38" s="72"/>
      <c r="DU38" s="72"/>
      <c r="DV38" s="73"/>
      <c r="DW38" s="149">
        <f t="shared" si="80"/>
        <v>0</v>
      </c>
      <c r="DX38" s="149">
        <f t="shared" si="81"/>
        <v>0</v>
      </c>
      <c r="DY38" s="149">
        <f t="shared" si="82"/>
        <v>0</v>
      </c>
      <c r="DZ38" s="149">
        <f t="shared" si="83"/>
        <v>0</v>
      </c>
      <c r="EA38" s="149">
        <f t="shared" si="84"/>
        <v>0</v>
      </c>
      <c r="EB38" s="149">
        <f t="shared" si="85"/>
        <v>0</v>
      </c>
      <c r="EC38" s="149">
        <f t="shared" si="86"/>
        <v>0</v>
      </c>
      <c r="ED38" s="149">
        <f t="shared" si="87"/>
        <v>0</v>
      </c>
      <c r="EE38" s="149">
        <f t="shared" si="88"/>
        <v>0</v>
      </c>
      <c r="EF38" s="149">
        <f t="shared" si="89"/>
        <v>0</v>
      </c>
      <c r="EG38" s="149">
        <f t="shared" si="90"/>
        <v>0</v>
      </c>
      <c r="EH38" s="149">
        <f t="shared" si="91"/>
        <v>0</v>
      </c>
      <c r="EI38" s="149">
        <f t="shared" si="92"/>
        <v>0</v>
      </c>
      <c r="EJ38" s="149">
        <f t="shared" si="93"/>
        <v>0</v>
      </c>
      <c r="EK38" s="149">
        <f t="shared" si="94"/>
        <v>0</v>
      </c>
      <c r="EL38" s="149">
        <f t="shared" si="95"/>
        <v>0</v>
      </c>
      <c r="EM38" s="149">
        <f t="shared" si="96"/>
        <v>0</v>
      </c>
      <c r="EN38" s="149">
        <f t="shared" si="97"/>
        <v>0</v>
      </c>
      <c r="EO38" s="149">
        <f t="shared" si="98"/>
        <v>0</v>
      </c>
      <c r="EP38" s="149">
        <f t="shared" si="99"/>
        <v>0</v>
      </c>
      <c r="EQ38" s="149">
        <f t="shared" si="100"/>
        <v>0</v>
      </c>
      <c r="ER38" s="149">
        <f t="shared" si="101"/>
        <v>0</v>
      </c>
    </row>
    <row r="39" spans="1:148" x14ac:dyDescent="0.35">
      <c r="A39" s="62">
        <f>ROWS($12:39)-1</f>
        <v>27</v>
      </c>
      <c r="B39" s="95"/>
      <c r="C39" s="69"/>
      <c r="D39" s="95"/>
      <c r="E39" s="96"/>
      <c r="F39" s="137"/>
      <c r="G39" s="137"/>
      <c r="H39" s="96"/>
      <c r="I39" s="92">
        <f t="shared" si="47"/>
        <v>0</v>
      </c>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99">
        <f t="shared" si="18"/>
        <v>0</v>
      </c>
      <c r="AJ39" s="27">
        <f t="shared" si="19"/>
        <v>0</v>
      </c>
      <c r="AK39" s="27">
        <f t="shared" si="20"/>
        <v>0</v>
      </c>
      <c r="AL39" s="27">
        <f t="shared" si="21"/>
        <v>0</v>
      </c>
      <c r="AM39" s="27">
        <f t="shared" si="22"/>
        <v>0</v>
      </c>
      <c r="AN39" s="27">
        <f t="shared" si="23"/>
        <v>0</v>
      </c>
      <c r="AO39" s="27">
        <f t="shared" si="24"/>
        <v>0</v>
      </c>
      <c r="AP39" s="27">
        <f t="shared" si="25"/>
        <v>0</v>
      </c>
      <c r="AQ39" s="27">
        <f t="shared" si="26"/>
        <v>0</v>
      </c>
      <c r="AR39" s="27">
        <f t="shared" si="27"/>
        <v>0</v>
      </c>
      <c r="AS39" s="27">
        <f t="shared" si="28"/>
        <v>0</v>
      </c>
      <c r="AT39" s="27">
        <f t="shared" si="29"/>
        <v>0</v>
      </c>
      <c r="AU39" s="27">
        <f t="shared" si="30"/>
        <v>0</v>
      </c>
      <c r="AV39" s="27">
        <f t="shared" si="31"/>
        <v>0</v>
      </c>
      <c r="AW39" s="27">
        <f t="shared" si="32"/>
        <v>0</v>
      </c>
      <c r="AX39" s="27">
        <f t="shared" si="33"/>
        <v>0</v>
      </c>
      <c r="AY39" s="27">
        <f t="shared" si="34"/>
        <v>0</v>
      </c>
      <c r="AZ39" s="27">
        <f t="shared" si="35"/>
        <v>0</v>
      </c>
      <c r="BA39" s="27">
        <f t="shared" si="36"/>
        <v>0</v>
      </c>
      <c r="BB39" s="26">
        <f t="shared" si="48"/>
        <v>0</v>
      </c>
      <c r="BC39" s="26">
        <f t="shared" si="49"/>
        <v>0</v>
      </c>
      <c r="BD39" s="26">
        <f t="shared" si="50"/>
        <v>0</v>
      </c>
      <c r="BE39" s="26">
        <f t="shared" si="51"/>
        <v>0</v>
      </c>
      <c r="BF39" s="26">
        <f t="shared" si="52"/>
        <v>0</v>
      </c>
      <c r="BG39" s="26">
        <f t="shared" si="53"/>
        <v>0</v>
      </c>
      <c r="BH39" s="107">
        <f t="shared" si="54"/>
        <v>0</v>
      </c>
      <c r="BI39" s="36">
        <f t="shared" si="103"/>
        <v>0</v>
      </c>
      <c r="BJ39" s="36">
        <f t="shared" si="43"/>
        <v>0</v>
      </c>
      <c r="BK39" s="149">
        <f t="shared" si="55"/>
        <v>0</v>
      </c>
      <c r="BL39" s="150">
        <f t="shared" si="56"/>
        <v>0</v>
      </c>
      <c r="BM39" s="71"/>
      <c r="BN39" s="72"/>
      <c r="BO39" s="72"/>
      <c r="BP39" s="72"/>
      <c r="BQ39" s="72"/>
      <c r="BR39" s="72"/>
      <c r="BS39" s="72"/>
      <c r="BT39" s="72"/>
      <c r="BU39" s="72"/>
      <c r="BV39" s="72"/>
      <c r="BW39" s="72"/>
      <c r="BX39" s="72"/>
      <c r="BY39" s="72"/>
      <c r="BZ39" s="72"/>
      <c r="CA39" s="72"/>
      <c r="CB39" s="72"/>
      <c r="CC39" s="72"/>
      <c r="CD39" s="72"/>
      <c r="CE39" s="73"/>
      <c r="CF39" s="149">
        <f t="shared" si="57"/>
        <v>0</v>
      </c>
      <c r="CG39" s="149">
        <f t="shared" si="58"/>
        <v>0</v>
      </c>
      <c r="CH39" s="149">
        <f t="shared" si="59"/>
        <v>0</v>
      </c>
      <c r="CI39" s="149">
        <f t="shared" si="60"/>
        <v>0</v>
      </c>
      <c r="CJ39" s="149">
        <f t="shared" si="61"/>
        <v>0</v>
      </c>
      <c r="CK39" s="149">
        <f t="shared" si="62"/>
        <v>0</v>
      </c>
      <c r="CL39" s="149">
        <f t="shared" si="63"/>
        <v>0</v>
      </c>
      <c r="CM39" s="149">
        <f t="shared" si="64"/>
        <v>0</v>
      </c>
      <c r="CN39" s="149">
        <f t="shared" si="65"/>
        <v>0</v>
      </c>
      <c r="CO39" s="149">
        <f t="shared" si="66"/>
        <v>0</v>
      </c>
      <c r="CP39" s="149">
        <f t="shared" si="67"/>
        <v>0</v>
      </c>
      <c r="CQ39" s="149">
        <f t="shared" si="68"/>
        <v>0</v>
      </c>
      <c r="CR39" s="149">
        <f t="shared" si="69"/>
        <v>0</v>
      </c>
      <c r="CS39" s="149">
        <f t="shared" si="70"/>
        <v>0</v>
      </c>
      <c r="CT39" s="149">
        <f t="shared" si="71"/>
        <v>0</v>
      </c>
      <c r="CU39" s="149">
        <f t="shared" si="72"/>
        <v>0</v>
      </c>
      <c r="CV39" s="149">
        <f t="shared" si="73"/>
        <v>0</v>
      </c>
      <c r="CW39" s="149">
        <f t="shared" si="74"/>
        <v>0</v>
      </c>
      <c r="CX39" s="149">
        <f t="shared" si="75"/>
        <v>0</v>
      </c>
      <c r="CY39" s="149">
        <f t="shared" si="76"/>
        <v>0</v>
      </c>
      <c r="CZ39" s="149">
        <f t="shared" si="45"/>
        <v>0</v>
      </c>
      <c r="DA39" s="149">
        <f t="shared" si="77"/>
        <v>0</v>
      </c>
      <c r="DB39" s="149">
        <f t="shared" si="78"/>
        <v>0</v>
      </c>
      <c r="DC39" s="150">
        <f t="shared" si="79"/>
        <v>0</v>
      </c>
      <c r="DD39" s="71"/>
      <c r="DE39" s="72"/>
      <c r="DF39" s="72"/>
      <c r="DG39" s="72"/>
      <c r="DH39" s="72"/>
      <c r="DI39" s="72"/>
      <c r="DJ39" s="72"/>
      <c r="DK39" s="72"/>
      <c r="DL39" s="72"/>
      <c r="DM39" s="72"/>
      <c r="DN39" s="72"/>
      <c r="DO39" s="72"/>
      <c r="DP39" s="72"/>
      <c r="DQ39" s="72"/>
      <c r="DR39" s="72"/>
      <c r="DS39" s="72"/>
      <c r="DT39" s="72"/>
      <c r="DU39" s="72"/>
      <c r="DV39" s="73"/>
      <c r="DW39" s="149">
        <f t="shared" si="80"/>
        <v>0</v>
      </c>
      <c r="DX39" s="149">
        <f t="shared" si="81"/>
        <v>0</v>
      </c>
      <c r="DY39" s="149">
        <f t="shared" si="82"/>
        <v>0</v>
      </c>
      <c r="DZ39" s="149">
        <f t="shared" si="83"/>
        <v>0</v>
      </c>
      <c r="EA39" s="149">
        <f t="shared" si="84"/>
        <v>0</v>
      </c>
      <c r="EB39" s="149">
        <f t="shared" si="85"/>
        <v>0</v>
      </c>
      <c r="EC39" s="149">
        <f t="shared" si="86"/>
        <v>0</v>
      </c>
      <c r="ED39" s="149">
        <f t="shared" si="87"/>
        <v>0</v>
      </c>
      <c r="EE39" s="149">
        <f t="shared" si="88"/>
        <v>0</v>
      </c>
      <c r="EF39" s="149">
        <f t="shared" si="89"/>
        <v>0</v>
      </c>
      <c r="EG39" s="149">
        <f t="shared" si="90"/>
        <v>0</v>
      </c>
      <c r="EH39" s="149">
        <f t="shared" si="91"/>
        <v>0</v>
      </c>
      <c r="EI39" s="149">
        <f t="shared" si="92"/>
        <v>0</v>
      </c>
      <c r="EJ39" s="149">
        <f t="shared" si="93"/>
        <v>0</v>
      </c>
      <c r="EK39" s="149">
        <f t="shared" si="94"/>
        <v>0</v>
      </c>
      <c r="EL39" s="149">
        <f t="shared" si="95"/>
        <v>0</v>
      </c>
      <c r="EM39" s="149">
        <f t="shared" si="96"/>
        <v>0</v>
      </c>
      <c r="EN39" s="149">
        <f t="shared" si="97"/>
        <v>0</v>
      </c>
      <c r="EO39" s="149">
        <f t="shared" si="98"/>
        <v>0</v>
      </c>
      <c r="EP39" s="149">
        <f t="shared" si="99"/>
        <v>0</v>
      </c>
      <c r="EQ39" s="149">
        <f t="shared" si="100"/>
        <v>0</v>
      </c>
      <c r="ER39" s="149">
        <f t="shared" si="101"/>
        <v>0</v>
      </c>
    </row>
    <row r="40" spans="1:148" x14ac:dyDescent="0.35">
      <c r="A40" s="62">
        <f>ROWS($12:40)-1</f>
        <v>28</v>
      </c>
      <c r="B40" s="95"/>
      <c r="C40" s="69"/>
      <c r="D40" s="95"/>
      <c r="E40" s="96"/>
      <c r="F40" s="137"/>
      <c r="G40" s="137"/>
      <c r="H40" s="96"/>
      <c r="I40" s="92">
        <f t="shared" si="47"/>
        <v>0</v>
      </c>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99">
        <f t="shared" si="18"/>
        <v>0</v>
      </c>
      <c r="AJ40" s="27">
        <f t="shared" si="19"/>
        <v>0</v>
      </c>
      <c r="AK40" s="27">
        <f t="shared" si="20"/>
        <v>0</v>
      </c>
      <c r="AL40" s="27">
        <f t="shared" si="21"/>
        <v>0</v>
      </c>
      <c r="AM40" s="27">
        <f t="shared" si="22"/>
        <v>0</v>
      </c>
      <c r="AN40" s="27">
        <f t="shared" si="23"/>
        <v>0</v>
      </c>
      <c r="AO40" s="27">
        <f t="shared" si="24"/>
        <v>0</v>
      </c>
      <c r="AP40" s="27">
        <f t="shared" si="25"/>
        <v>0</v>
      </c>
      <c r="AQ40" s="27">
        <f t="shared" si="26"/>
        <v>0</v>
      </c>
      <c r="AR40" s="27">
        <f t="shared" si="27"/>
        <v>0</v>
      </c>
      <c r="AS40" s="27">
        <f t="shared" si="28"/>
        <v>0</v>
      </c>
      <c r="AT40" s="27">
        <f t="shared" si="29"/>
        <v>0</v>
      </c>
      <c r="AU40" s="27">
        <f t="shared" si="30"/>
        <v>0</v>
      </c>
      <c r="AV40" s="27">
        <f t="shared" si="31"/>
        <v>0</v>
      </c>
      <c r="AW40" s="27">
        <f t="shared" si="32"/>
        <v>0</v>
      </c>
      <c r="AX40" s="27">
        <f t="shared" si="33"/>
        <v>0</v>
      </c>
      <c r="AY40" s="27">
        <f t="shared" si="34"/>
        <v>0</v>
      </c>
      <c r="AZ40" s="27">
        <f t="shared" si="35"/>
        <v>0</v>
      </c>
      <c r="BA40" s="27">
        <f t="shared" si="36"/>
        <v>0</v>
      </c>
      <c r="BB40" s="26">
        <f t="shared" si="48"/>
        <v>0</v>
      </c>
      <c r="BC40" s="26">
        <f t="shared" si="49"/>
        <v>0</v>
      </c>
      <c r="BD40" s="26">
        <f t="shared" si="50"/>
        <v>0</v>
      </c>
      <c r="BE40" s="26">
        <f t="shared" si="51"/>
        <v>0</v>
      </c>
      <c r="BF40" s="26">
        <f t="shared" si="52"/>
        <v>0</v>
      </c>
      <c r="BG40" s="26">
        <f t="shared" si="53"/>
        <v>0</v>
      </c>
      <c r="BH40" s="107">
        <f t="shared" si="54"/>
        <v>0</v>
      </c>
      <c r="BI40" s="36">
        <f t="shared" si="103"/>
        <v>0</v>
      </c>
      <c r="BJ40" s="36">
        <f t="shared" si="43"/>
        <v>0</v>
      </c>
      <c r="BK40" s="149">
        <f t="shared" si="55"/>
        <v>0</v>
      </c>
      <c r="BL40" s="150">
        <f t="shared" si="56"/>
        <v>0</v>
      </c>
      <c r="BM40" s="71"/>
      <c r="BN40" s="72"/>
      <c r="BO40" s="72"/>
      <c r="BP40" s="72"/>
      <c r="BQ40" s="72"/>
      <c r="BR40" s="72"/>
      <c r="BS40" s="72"/>
      <c r="BT40" s="72"/>
      <c r="BU40" s="72"/>
      <c r="BV40" s="72"/>
      <c r="BW40" s="72"/>
      <c r="BX40" s="72"/>
      <c r="BY40" s="72"/>
      <c r="BZ40" s="72"/>
      <c r="CA40" s="72"/>
      <c r="CB40" s="72"/>
      <c r="CC40" s="72"/>
      <c r="CD40" s="72"/>
      <c r="CE40" s="73"/>
      <c r="CF40" s="149">
        <f t="shared" si="57"/>
        <v>0</v>
      </c>
      <c r="CG40" s="149">
        <f t="shared" si="58"/>
        <v>0</v>
      </c>
      <c r="CH40" s="149">
        <f t="shared" si="59"/>
        <v>0</v>
      </c>
      <c r="CI40" s="149">
        <f t="shared" si="60"/>
        <v>0</v>
      </c>
      <c r="CJ40" s="149">
        <f t="shared" si="61"/>
        <v>0</v>
      </c>
      <c r="CK40" s="149">
        <f t="shared" si="62"/>
        <v>0</v>
      </c>
      <c r="CL40" s="149">
        <f t="shared" si="63"/>
        <v>0</v>
      </c>
      <c r="CM40" s="149">
        <f t="shared" si="64"/>
        <v>0</v>
      </c>
      <c r="CN40" s="149">
        <f t="shared" si="65"/>
        <v>0</v>
      </c>
      <c r="CO40" s="149">
        <f t="shared" si="66"/>
        <v>0</v>
      </c>
      <c r="CP40" s="149">
        <f t="shared" si="67"/>
        <v>0</v>
      </c>
      <c r="CQ40" s="149">
        <f t="shared" si="68"/>
        <v>0</v>
      </c>
      <c r="CR40" s="149">
        <f t="shared" si="69"/>
        <v>0</v>
      </c>
      <c r="CS40" s="149">
        <f t="shared" si="70"/>
        <v>0</v>
      </c>
      <c r="CT40" s="149">
        <f t="shared" si="71"/>
        <v>0</v>
      </c>
      <c r="CU40" s="149">
        <f t="shared" si="72"/>
        <v>0</v>
      </c>
      <c r="CV40" s="149">
        <f t="shared" si="73"/>
        <v>0</v>
      </c>
      <c r="CW40" s="149">
        <f t="shared" si="74"/>
        <v>0</v>
      </c>
      <c r="CX40" s="149">
        <f t="shared" si="75"/>
        <v>0</v>
      </c>
      <c r="CY40" s="149">
        <f t="shared" si="76"/>
        <v>0</v>
      </c>
      <c r="CZ40" s="149">
        <f t="shared" si="45"/>
        <v>0</v>
      </c>
      <c r="DA40" s="149">
        <f t="shared" si="77"/>
        <v>0</v>
      </c>
      <c r="DB40" s="149">
        <f t="shared" si="78"/>
        <v>0</v>
      </c>
      <c r="DC40" s="150">
        <f t="shared" si="79"/>
        <v>0</v>
      </c>
      <c r="DD40" s="71"/>
      <c r="DE40" s="72"/>
      <c r="DF40" s="72"/>
      <c r="DG40" s="72"/>
      <c r="DH40" s="72"/>
      <c r="DI40" s="72"/>
      <c r="DJ40" s="72"/>
      <c r="DK40" s="72"/>
      <c r="DL40" s="72"/>
      <c r="DM40" s="72"/>
      <c r="DN40" s="72"/>
      <c r="DO40" s="72"/>
      <c r="DP40" s="72"/>
      <c r="DQ40" s="72"/>
      <c r="DR40" s="72"/>
      <c r="DS40" s="72"/>
      <c r="DT40" s="72"/>
      <c r="DU40" s="72"/>
      <c r="DV40" s="73"/>
      <c r="DW40" s="149">
        <f t="shared" si="80"/>
        <v>0</v>
      </c>
      <c r="DX40" s="149">
        <f t="shared" si="81"/>
        <v>0</v>
      </c>
      <c r="DY40" s="149">
        <f t="shared" si="82"/>
        <v>0</v>
      </c>
      <c r="DZ40" s="149">
        <f t="shared" si="83"/>
        <v>0</v>
      </c>
      <c r="EA40" s="149">
        <f t="shared" si="84"/>
        <v>0</v>
      </c>
      <c r="EB40" s="149">
        <f t="shared" si="85"/>
        <v>0</v>
      </c>
      <c r="EC40" s="149">
        <f t="shared" si="86"/>
        <v>0</v>
      </c>
      <c r="ED40" s="149">
        <f t="shared" si="87"/>
        <v>0</v>
      </c>
      <c r="EE40" s="149">
        <f t="shared" si="88"/>
        <v>0</v>
      </c>
      <c r="EF40" s="149">
        <f t="shared" si="89"/>
        <v>0</v>
      </c>
      <c r="EG40" s="149">
        <f t="shared" si="90"/>
        <v>0</v>
      </c>
      <c r="EH40" s="149">
        <f t="shared" si="91"/>
        <v>0</v>
      </c>
      <c r="EI40" s="149">
        <f t="shared" si="92"/>
        <v>0</v>
      </c>
      <c r="EJ40" s="149">
        <f t="shared" si="93"/>
        <v>0</v>
      </c>
      <c r="EK40" s="149">
        <f t="shared" si="94"/>
        <v>0</v>
      </c>
      <c r="EL40" s="149">
        <f t="shared" si="95"/>
        <v>0</v>
      </c>
      <c r="EM40" s="149">
        <f t="shared" si="96"/>
        <v>0</v>
      </c>
      <c r="EN40" s="149">
        <f t="shared" si="97"/>
        <v>0</v>
      </c>
      <c r="EO40" s="149">
        <f t="shared" si="98"/>
        <v>0</v>
      </c>
      <c r="EP40" s="149">
        <f t="shared" si="99"/>
        <v>0</v>
      </c>
      <c r="EQ40" s="149">
        <f t="shared" si="100"/>
        <v>0</v>
      </c>
      <c r="ER40" s="149">
        <f t="shared" si="101"/>
        <v>0</v>
      </c>
    </row>
    <row r="41" spans="1:148" x14ac:dyDescent="0.35">
      <c r="A41" s="62">
        <f>ROWS($12:41)-1</f>
        <v>29</v>
      </c>
      <c r="B41" s="95"/>
      <c r="C41" s="69"/>
      <c r="D41" s="95"/>
      <c r="E41" s="96"/>
      <c r="F41" s="137"/>
      <c r="G41" s="137"/>
      <c r="H41" s="96"/>
      <c r="I41" s="92">
        <f t="shared" si="47"/>
        <v>0</v>
      </c>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99">
        <f t="shared" si="18"/>
        <v>0</v>
      </c>
      <c r="AJ41" s="27">
        <f t="shared" si="19"/>
        <v>0</v>
      </c>
      <c r="AK41" s="27">
        <f t="shared" si="20"/>
        <v>0</v>
      </c>
      <c r="AL41" s="27">
        <f t="shared" si="21"/>
        <v>0</v>
      </c>
      <c r="AM41" s="27">
        <f t="shared" si="22"/>
        <v>0</v>
      </c>
      <c r="AN41" s="27">
        <f t="shared" si="23"/>
        <v>0</v>
      </c>
      <c r="AO41" s="27">
        <f t="shared" si="24"/>
        <v>0</v>
      </c>
      <c r="AP41" s="27">
        <f t="shared" si="25"/>
        <v>0</v>
      </c>
      <c r="AQ41" s="27">
        <f t="shared" si="26"/>
        <v>0</v>
      </c>
      <c r="AR41" s="27">
        <f t="shared" si="27"/>
        <v>0</v>
      </c>
      <c r="AS41" s="27">
        <f t="shared" si="28"/>
        <v>0</v>
      </c>
      <c r="AT41" s="27">
        <f t="shared" si="29"/>
        <v>0</v>
      </c>
      <c r="AU41" s="27">
        <f t="shared" si="30"/>
        <v>0</v>
      </c>
      <c r="AV41" s="27">
        <f t="shared" si="31"/>
        <v>0</v>
      </c>
      <c r="AW41" s="27">
        <f t="shared" si="32"/>
        <v>0</v>
      </c>
      <c r="AX41" s="27">
        <f t="shared" si="33"/>
        <v>0</v>
      </c>
      <c r="AY41" s="27">
        <f t="shared" si="34"/>
        <v>0</v>
      </c>
      <c r="AZ41" s="27">
        <f t="shared" si="35"/>
        <v>0</v>
      </c>
      <c r="BA41" s="27">
        <f t="shared" si="36"/>
        <v>0</v>
      </c>
      <c r="BB41" s="26">
        <f t="shared" si="48"/>
        <v>0</v>
      </c>
      <c r="BC41" s="26">
        <f t="shared" si="49"/>
        <v>0</v>
      </c>
      <c r="BD41" s="26">
        <f t="shared" si="50"/>
        <v>0</v>
      </c>
      <c r="BE41" s="26">
        <f t="shared" si="51"/>
        <v>0</v>
      </c>
      <c r="BF41" s="26">
        <f t="shared" si="52"/>
        <v>0</v>
      </c>
      <c r="BG41" s="26">
        <f t="shared" si="53"/>
        <v>0</v>
      </c>
      <c r="BH41" s="107">
        <f t="shared" si="54"/>
        <v>0</v>
      </c>
      <c r="BI41" s="36">
        <f t="shared" si="103"/>
        <v>0</v>
      </c>
      <c r="BJ41" s="36">
        <f t="shared" si="43"/>
        <v>0</v>
      </c>
      <c r="BK41" s="149">
        <f t="shared" si="55"/>
        <v>0</v>
      </c>
      <c r="BL41" s="150">
        <f t="shared" si="56"/>
        <v>0</v>
      </c>
      <c r="BM41" s="71"/>
      <c r="BN41" s="72"/>
      <c r="BO41" s="72"/>
      <c r="BP41" s="72"/>
      <c r="BQ41" s="72"/>
      <c r="BR41" s="72"/>
      <c r="BS41" s="72"/>
      <c r="BT41" s="72"/>
      <c r="BU41" s="72"/>
      <c r="BV41" s="72"/>
      <c r="BW41" s="72"/>
      <c r="BX41" s="72"/>
      <c r="BY41" s="72"/>
      <c r="BZ41" s="72"/>
      <c r="CA41" s="72"/>
      <c r="CB41" s="72"/>
      <c r="CC41" s="72"/>
      <c r="CD41" s="72"/>
      <c r="CE41" s="73"/>
      <c r="CF41" s="149">
        <f t="shared" si="57"/>
        <v>0</v>
      </c>
      <c r="CG41" s="149">
        <f t="shared" si="58"/>
        <v>0</v>
      </c>
      <c r="CH41" s="149">
        <f t="shared" si="59"/>
        <v>0</v>
      </c>
      <c r="CI41" s="149">
        <f t="shared" si="60"/>
        <v>0</v>
      </c>
      <c r="CJ41" s="149">
        <f t="shared" si="61"/>
        <v>0</v>
      </c>
      <c r="CK41" s="149">
        <f t="shared" si="62"/>
        <v>0</v>
      </c>
      <c r="CL41" s="149">
        <f t="shared" si="63"/>
        <v>0</v>
      </c>
      <c r="CM41" s="149">
        <f t="shared" si="64"/>
        <v>0</v>
      </c>
      <c r="CN41" s="149">
        <f t="shared" si="65"/>
        <v>0</v>
      </c>
      <c r="CO41" s="149">
        <f t="shared" si="66"/>
        <v>0</v>
      </c>
      <c r="CP41" s="149">
        <f t="shared" si="67"/>
        <v>0</v>
      </c>
      <c r="CQ41" s="149">
        <f t="shared" si="68"/>
        <v>0</v>
      </c>
      <c r="CR41" s="149">
        <f t="shared" si="69"/>
        <v>0</v>
      </c>
      <c r="CS41" s="149">
        <f t="shared" si="70"/>
        <v>0</v>
      </c>
      <c r="CT41" s="149">
        <f t="shared" si="71"/>
        <v>0</v>
      </c>
      <c r="CU41" s="149">
        <f t="shared" si="72"/>
        <v>0</v>
      </c>
      <c r="CV41" s="149">
        <f t="shared" si="73"/>
        <v>0</v>
      </c>
      <c r="CW41" s="149">
        <f t="shared" si="74"/>
        <v>0</v>
      </c>
      <c r="CX41" s="149">
        <f t="shared" si="75"/>
        <v>0</v>
      </c>
      <c r="CY41" s="149">
        <f t="shared" si="76"/>
        <v>0</v>
      </c>
      <c r="CZ41" s="149">
        <f t="shared" si="45"/>
        <v>0</v>
      </c>
      <c r="DA41" s="149">
        <f t="shared" si="77"/>
        <v>0</v>
      </c>
      <c r="DB41" s="149">
        <f t="shared" si="78"/>
        <v>0</v>
      </c>
      <c r="DC41" s="150">
        <f t="shared" si="79"/>
        <v>0</v>
      </c>
      <c r="DD41" s="71"/>
      <c r="DE41" s="72"/>
      <c r="DF41" s="72"/>
      <c r="DG41" s="72"/>
      <c r="DH41" s="72"/>
      <c r="DI41" s="72"/>
      <c r="DJ41" s="72"/>
      <c r="DK41" s="72"/>
      <c r="DL41" s="72"/>
      <c r="DM41" s="72"/>
      <c r="DN41" s="72"/>
      <c r="DO41" s="72"/>
      <c r="DP41" s="72"/>
      <c r="DQ41" s="72"/>
      <c r="DR41" s="72"/>
      <c r="DS41" s="72"/>
      <c r="DT41" s="72"/>
      <c r="DU41" s="72"/>
      <c r="DV41" s="73"/>
      <c r="DW41" s="149">
        <f t="shared" si="80"/>
        <v>0</v>
      </c>
      <c r="DX41" s="149">
        <f t="shared" si="81"/>
        <v>0</v>
      </c>
      <c r="DY41" s="149">
        <f t="shared" si="82"/>
        <v>0</v>
      </c>
      <c r="DZ41" s="149">
        <f t="shared" si="83"/>
        <v>0</v>
      </c>
      <c r="EA41" s="149">
        <f t="shared" si="84"/>
        <v>0</v>
      </c>
      <c r="EB41" s="149">
        <f t="shared" si="85"/>
        <v>0</v>
      </c>
      <c r="EC41" s="149">
        <f t="shared" si="86"/>
        <v>0</v>
      </c>
      <c r="ED41" s="149">
        <f t="shared" si="87"/>
        <v>0</v>
      </c>
      <c r="EE41" s="149">
        <f t="shared" si="88"/>
        <v>0</v>
      </c>
      <c r="EF41" s="149">
        <f t="shared" si="89"/>
        <v>0</v>
      </c>
      <c r="EG41" s="149">
        <f t="shared" si="90"/>
        <v>0</v>
      </c>
      <c r="EH41" s="149">
        <f t="shared" si="91"/>
        <v>0</v>
      </c>
      <c r="EI41" s="149">
        <f t="shared" si="92"/>
        <v>0</v>
      </c>
      <c r="EJ41" s="149">
        <f t="shared" si="93"/>
        <v>0</v>
      </c>
      <c r="EK41" s="149">
        <f t="shared" si="94"/>
        <v>0</v>
      </c>
      <c r="EL41" s="149">
        <f t="shared" si="95"/>
        <v>0</v>
      </c>
      <c r="EM41" s="149">
        <f t="shared" si="96"/>
        <v>0</v>
      </c>
      <c r="EN41" s="149">
        <f t="shared" si="97"/>
        <v>0</v>
      </c>
      <c r="EO41" s="149">
        <f t="shared" si="98"/>
        <v>0</v>
      </c>
      <c r="EP41" s="149">
        <f t="shared" si="99"/>
        <v>0</v>
      </c>
      <c r="EQ41" s="149">
        <f t="shared" si="100"/>
        <v>0</v>
      </c>
      <c r="ER41" s="149">
        <f t="shared" si="101"/>
        <v>0</v>
      </c>
    </row>
    <row r="42" spans="1:148" x14ac:dyDescent="0.35">
      <c r="A42" s="62">
        <f>ROWS($12:42)-1</f>
        <v>30</v>
      </c>
      <c r="B42" s="95"/>
      <c r="C42" s="69"/>
      <c r="D42" s="95"/>
      <c r="E42" s="96"/>
      <c r="F42" s="137"/>
      <c r="G42" s="137"/>
      <c r="H42" s="96"/>
      <c r="I42" s="92">
        <f t="shared" si="47"/>
        <v>0</v>
      </c>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99">
        <f t="shared" si="18"/>
        <v>0</v>
      </c>
      <c r="AJ42" s="27">
        <f t="shared" si="19"/>
        <v>0</v>
      </c>
      <c r="AK42" s="27">
        <f t="shared" si="20"/>
        <v>0</v>
      </c>
      <c r="AL42" s="27">
        <f t="shared" si="21"/>
        <v>0</v>
      </c>
      <c r="AM42" s="27">
        <f t="shared" si="22"/>
        <v>0</v>
      </c>
      <c r="AN42" s="27">
        <f t="shared" si="23"/>
        <v>0</v>
      </c>
      <c r="AO42" s="27">
        <f t="shared" si="24"/>
        <v>0</v>
      </c>
      <c r="AP42" s="27">
        <f t="shared" si="25"/>
        <v>0</v>
      </c>
      <c r="AQ42" s="27">
        <f t="shared" si="26"/>
        <v>0</v>
      </c>
      <c r="AR42" s="27">
        <f t="shared" si="27"/>
        <v>0</v>
      </c>
      <c r="AS42" s="27">
        <f t="shared" si="28"/>
        <v>0</v>
      </c>
      <c r="AT42" s="27">
        <f t="shared" si="29"/>
        <v>0</v>
      </c>
      <c r="AU42" s="27">
        <f t="shared" si="30"/>
        <v>0</v>
      </c>
      <c r="AV42" s="27">
        <f t="shared" si="31"/>
        <v>0</v>
      </c>
      <c r="AW42" s="27">
        <f t="shared" si="32"/>
        <v>0</v>
      </c>
      <c r="AX42" s="27">
        <f t="shared" si="33"/>
        <v>0</v>
      </c>
      <c r="AY42" s="27">
        <f t="shared" si="34"/>
        <v>0</v>
      </c>
      <c r="AZ42" s="27">
        <f t="shared" si="35"/>
        <v>0</v>
      </c>
      <c r="BA42" s="27">
        <f t="shared" si="36"/>
        <v>0</v>
      </c>
      <c r="BB42" s="26">
        <f t="shared" si="48"/>
        <v>0</v>
      </c>
      <c r="BC42" s="26">
        <f t="shared" si="49"/>
        <v>0</v>
      </c>
      <c r="BD42" s="26">
        <f t="shared" si="50"/>
        <v>0</v>
      </c>
      <c r="BE42" s="26">
        <f t="shared" si="51"/>
        <v>0</v>
      </c>
      <c r="BF42" s="26">
        <f t="shared" si="52"/>
        <v>0</v>
      </c>
      <c r="BG42" s="26">
        <f t="shared" si="53"/>
        <v>0</v>
      </c>
      <c r="BH42" s="107">
        <f t="shared" si="54"/>
        <v>0</v>
      </c>
      <c r="BI42" s="36">
        <f t="shared" si="103"/>
        <v>0</v>
      </c>
      <c r="BJ42" s="36">
        <f t="shared" si="43"/>
        <v>0</v>
      </c>
      <c r="BK42" s="149">
        <f t="shared" si="55"/>
        <v>0</v>
      </c>
      <c r="BL42" s="150">
        <f t="shared" si="56"/>
        <v>0</v>
      </c>
      <c r="BM42" s="71"/>
      <c r="BN42" s="72"/>
      <c r="BO42" s="72"/>
      <c r="BP42" s="72"/>
      <c r="BQ42" s="72"/>
      <c r="BR42" s="72"/>
      <c r="BS42" s="72"/>
      <c r="BT42" s="72"/>
      <c r="BU42" s="72"/>
      <c r="BV42" s="72"/>
      <c r="BW42" s="72"/>
      <c r="BX42" s="72"/>
      <c r="BY42" s="72"/>
      <c r="BZ42" s="72"/>
      <c r="CA42" s="72"/>
      <c r="CB42" s="72"/>
      <c r="CC42" s="72"/>
      <c r="CD42" s="72"/>
      <c r="CE42" s="73"/>
      <c r="CF42" s="149">
        <f t="shared" si="57"/>
        <v>0</v>
      </c>
      <c r="CG42" s="149">
        <f t="shared" si="58"/>
        <v>0</v>
      </c>
      <c r="CH42" s="149">
        <f t="shared" si="59"/>
        <v>0</v>
      </c>
      <c r="CI42" s="149">
        <f t="shared" si="60"/>
        <v>0</v>
      </c>
      <c r="CJ42" s="149">
        <f t="shared" si="61"/>
        <v>0</v>
      </c>
      <c r="CK42" s="149">
        <f t="shared" si="62"/>
        <v>0</v>
      </c>
      <c r="CL42" s="149">
        <f t="shared" si="63"/>
        <v>0</v>
      </c>
      <c r="CM42" s="149">
        <f t="shared" si="64"/>
        <v>0</v>
      </c>
      <c r="CN42" s="149">
        <f t="shared" si="65"/>
        <v>0</v>
      </c>
      <c r="CO42" s="149">
        <f t="shared" si="66"/>
        <v>0</v>
      </c>
      <c r="CP42" s="149">
        <f t="shared" si="67"/>
        <v>0</v>
      </c>
      <c r="CQ42" s="149">
        <f t="shared" si="68"/>
        <v>0</v>
      </c>
      <c r="CR42" s="149">
        <f t="shared" si="69"/>
        <v>0</v>
      </c>
      <c r="CS42" s="149">
        <f t="shared" si="70"/>
        <v>0</v>
      </c>
      <c r="CT42" s="149">
        <f t="shared" si="71"/>
        <v>0</v>
      </c>
      <c r="CU42" s="149">
        <f t="shared" si="72"/>
        <v>0</v>
      </c>
      <c r="CV42" s="149">
        <f t="shared" si="73"/>
        <v>0</v>
      </c>
      <c r="CW42" s="149">
        <f t="shared" si="74"/>
        <v>0</v>
      </c>
      <c r="CX42" s="149">
        <f t="shared" si="75"/>
        <v>0</v>
      </c>
      <c r="CY42" s="149">
        <f t="shared" si="76"/>
        <v>0</v>
      </c>
      <c r="CZ42" s="149">
        <f t="shared" si="45"/>
        <v>0</v>
      </c>
      <c r="DA42" s="149">
        <f t="shared" si="77"/>
        <v>0</v>
      </c>
      <c r="DB42" s="149">
        <f t="shared" si="78"/>
        <v>0</v>
      </c>
      <c r="DC42" s="150">
        <f t="shared" si="79"/>
        <v>0</v>
      </c>
      <c r="DD42" s="71"/>
      <c r="DE42" s="72"/>
      <c r="DF42" s="72"/>
      <c r="DG42" s="72"/>
      <c r="DH42" s="72"/>
      <c r="DI42" s="72"/>
      <c r="DJ42" s="72"/>
      <c r="DK42" s="72"/>
      <c r="DL42" s="72"/>
      <c r="DM42" s="72"/>
      <c r="DN42" s="72"/>
      <c r="DO42" s="72"/>
      <c r="DP42" s="72"/>
      <c r="DQ42" s="72"/>
      <c r="DR42" s="72"/>
      <c r="DS42" s="72"/>
      <c r="DT42" s="72"/>
      <c r="DU42" s="72"/>
      <c r="DV42" s="73"/>
      <c r="DW42" s="149">
        <f t="shared" si="80"/>
        <v>0</v>
      </c>
      <c r="DX42" s="149">
        <f t="shared" si="81"/>
        <v>0</v>
      </c>
      <c r="DY42" s="149">
        <f t="shared" si="82"/>
        <v>0</v>
      </c>
      <c r="DZ42" s="149">
        <f t="shared" si="83"/>
        <v>0</v>
      </c>
      <c r="EA42" s="149">
        <f t="shared" si="84"/>
        <v>0</v>
      </c>
      <c r="EB42" s="149">
        <f t="shared" si="85"/>
        <v>0</v>
      </c>
      <c r="EC42" s="149">
        <f t="shared" si="86"/>
        <v>0</v>
      </c>
      <c r="ED42" s="149">
        <f t="shared" si="87"/>
        <v>0</v>
      </c>
      <c r="EE42" s="149">
        <f t="shared" si="88"/>
        <v>0</v>
      </c>
      <c r="EF42" s="149">
        <f t="shared" si="89"/>
        <v>0</v>
      </c>
      <c r="EG42" s="149">
        <f t="shared" si="90"/>
        <v>0</v>
      </c>
      <c r="EH42" s="149">
        <f t="shared" si="91"/>
        <v>0</v>
      </c>
      <c r="EI42" s="149">
        <f t="shared" si="92"/>
        <v>0</v>
      </c>
      <c r="EJ42" s="149">
        <f t="shared" si="93"/>
        <v>0</v>
      </c>
      <c r="EK42" s="149">
        <f t="shared" si="94"/>
        <v>0</v>
      </c>
      <c r="EL42" s="149">
        <f t="shared" si="95"/>
        <v>0</v>
      </c>
      <c r="EM42" s="149">
        <f t="shared" si="96"/>
        <v>0</v>
      </c>
      <c r="EN42" s="149">
        <f t="shared" si="97"/>
        <v>0</v>
      </c>
      <c r="EO42" s="149">
        <f t="shared" si="98"/>
        <v>0</v>
      </c>
      <c r="EP42" s="149">
        <f t="shared" si="99"/>
        <v>0</v>
      </c>
      <c r="EQ42" s="149">
        <f t="shared" si="100"/>
        <v>0</v>
      </c>
      <c r="ER42" s="149">
        <f t="shared" si="101"/>
        <v>0</v>
      </c>
    </row>
    <row r="43" spans="1:148" x14ac:dyDescent="0.35">
      <c r="A43" s="62">
        <f>ROWS($12:43)-1</f>
        <v>31</v>
      </c>
      <c r="B43" s="95"/>
      <c r="C43" s="69"/>
      <c r="D43" s="95"/>
      <c r="E43" s="96"/>
      <c r="F43" s="137"/>
      <c r="G43" s="137"/>
      <c r="H43" s="96"/>
      <c r="I43" s="92">
        <f t="shared" si="47"/>
        <v>0</v>
      </c>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99">
        <f t="shared" si="18"/>
        <v>0</v>
      </c>
      <c r="AJ43" s="27">
        <f t="shared" si="19"/>
        <v>0</v>
      </c>
      <c r="AK43" s="27">
        <f t="shared" si="20"/>
        <v>0</v>
      </c>
      <c r="AL43" s="27">
        <f t="shared" si="21"/>
        <v>0</v>
      </c>
      <c r="AM43" s="27">
        <f t="shared" si="22"/>
        <v>0</v>
      </c>
      <c r="AN43" s="27">
        <f t="shared" si="23"/>
        <v>0</v>
      </c>
      <c r="AO43" s="27">
        <f t="shared" si="24"/>
        <v>0</v>
      </c>
      <c r="AP43" s="27">
        <f t="shared" si="25"/>
        <v>0</v>
      </c>
      <c r="AQ43" s="27">
        <f t="shared" si="26"/>
        <v>0</v>
      </c>
      <c r="AR43" s="27">
        <f t="shared" si="27"/>
        <v>0</v>
      </c>
      <c r="AS43" s="27">
        <f t="shared" si="28"/>
        <v>0</v>
      </c>
      <c r="AT43" s="27">
        <f t="shared" si="29"/>
        <v>0</v>
      </c>
      <c r="AU43" s="27">
        <f t="shared" si="30"/>
        <v>0</v>
      </c>
      <c r="AV43" s="27">
        <f t="shared" si="31"/>
        <v>0</v>
      </c>
      <c r="AW43" s="27">
        <f t="shared" si="32"/>
        <v>0</v>
      </c>
      <c r="AX43" s="27">
        <f t="shared" si="33"/>
        <v>0</v>
      </c>
      <c r="AY43" s="27">
        <f t="shared" si="34"/>
        <v>0</v>
      </c>
      <c r="AZ43" s="27">
        <f t="shared" si="35"/>
        <v>0</v>
      </c>
      <c r="BA43" s="27">
        <f t="shared" si="36"/>
        <v>0</v>
      </c>
      <c r="BB43" s="26">
        <f t="shared" si="48"/>
        <v>0</v>
      </c>
      <c r="BC43" s="26">
        <f t="shared" si="49"/>
        <v>0</v>
      </c>
      <c r="BD43" s="26">
        <f t="shared" si="50"/>
        <v>0</v>
      </c>
      <c r="BE43" s="26">
        <f t="shared" si="51"/>
        <v>0</v>
      </c>
      <c r="BF43" s="26">
        <f t="shared" si="52"/>
        <v>0</v>
      </c>
      <c r="BG43" s="26">
        <f t="shared" si="53"/>
        <v>0</v>
      </c>
      <c r="BH43" s="107">
        <f t="shared" si="54"/>
        <v>0</v>
      </c>
      <c r="BI43" s="36">
        <f t="shared" si="103"/>
        <v>0</v>
      </c>
      <c r="BJ43" s="36">
        <f t="shared" si="43"/>
        <v>0</v>
      </c>
      <c r="BK43" s="149">
        <f t="shared" si="55"/>
        <v>0</v>
      </c>
      <c r="BL43" s="150">
        <f t="shared" si="56"/>
        <v>0</v>
      </c>
      <c r="BM43" s="71"/>
      <c r="BN43" s="72"/>
      <c r="BO43" s="72"/>
      <c r="BP43" s="72"/>
      <c r="BQ43" s="72"/>
      <c r="BR43" s="72"/>
      <c r="BS43" s="72"/>
      <c r="BT43" s="72"/>
      <c r="BU43" s="72"/>
      <c r="BV43" s="72"/>
      <c r="BW43" s="72"/>
      <c r="BX43" s="72"/>
      <c r="BY43" s="72"/>
      <c r="BZ43" s="72"/>
      <c r="CA43" s="72"/>
      <c r="CB43" s="72"/>
      <c r="CC43" s="72"/>
      <c r="CD43" s="72"/>
      <c r="CE43" s="73"/>
      <c r="CF43" s="149">
        <f t="shared" si="57"/>
        <v>0</v>
      </c>
      <c r="CG43" s="149">
        <f t="shared" si="58"/>
        <v>0</v>
      </c>
      <c r="CH43" s="149">
        <f t="shared" si="59"/>
        <v>0</v>
      </c>
      <c r="CI43" s="149">
        <f t="shared" si="60"/>
        <v>0</v>
      </c>
      <c r="CJ43" s="149">
        <f t="shared" si="61"/>
        <v>0</v>
      </c>
      <c r="CK43" s="149">
        <f t="shared" si="62"/>
        <v>0</v>
      </c>
      <c r="CL43" s="149">
        <f t="shared" si="63"/>
        <v>0</v>
      </c>
      <c r="CM43" s="149">
        <f t="shared" si="64"/>
        <v>0</v>
      </c>
      <c r="CN43" s="149">
        <f t="shared" si="65"/>
        <v>0</v>
      </c>
      <c r="CO43" s="149">
        <f t="shared" si="66"/>
        <v>0</v>
      </c>
      <c r="CP43" s="149">
        <f t="shared" si="67"/>
        <v>0</v>
      </c>
      <c r="CQ43" s="149">
        <f t="shared" si="68"/>
        <v>0</v>
      </c>
      <c r="CR43" s="149">
        <f t="shared" si="69"/>
        <v>0</v>
      </c>
      <c r="CS43" s="149">
        <f t="shared" si="70"/>
        <v>0</v>
      </c>
      <c r="CT43" s="149">
        <f t="shared" si="71"/>
        <v>0</v>
      </c>
      <c r="CU43" s="149">
        <f t="shared" si="72"/>
        <v>0</v>
      </c>
      <c r="CV43" s="149">
        <f t="shared" si="73"/>
        <v>0</v>
      </c>
      <c r="CW43" s="149">
        <f t="shared" si="74"/>
        <v>0</v>
      </c>
      <c r="CX43" s="149">
        <f t="shared" si="75"/>
        <v>0</v>
      </c>
      <c r="CY43" s="149">
        <f t="shared" si="76"/>
        <v>0</v>
      </c>
      <c r="CZ43" s="149">
        <f t="shared" si="45"/>
        <v>0</v>
      </c>
      <c r="DA43" s="149">
        <f t="shared" si="77"/>
        <v>0</v>
      </c>
      <c r="DB43" s="149">
        <f t="shared" si="78"/>
        <v>0</v>
      </c>
      <c r="DC43" s="150">
        <f t="shared" si="79"/>
        <v>0</v>
      </c>
      <c r="DD43" s="71"/>
      <c r="DE43" s="72"/>
      <c r="DF43" s="72"/>
      <c r="DG43" s="72"/>
      <c r="DH43" s="72"/>
      <c r="DI43" s="72"/>
      <c r="DJ43" s="72"/>
      <c r="DK43" s="72"/>
      <c r="DL43" s="72"/>
      <c r="DM43" s="72"/>
      <c r="DN43" s="72"/>
      <c r="DO43" s="72"/>
      <c r="DP43" s="72"/>
      <c r="DQ43" s="72"/>
      <c r="DR43" s="72"/>
      <c r="DS43" s="72"/>
      <c r="DT43" s="72"/>
      <c r="DU43" s="72"/>
      <c r="DV43" s="73"/>
      <c r="DW43" s="149">
        <f t="shared" si="80"/>
        <v>0</v>
      </c>
      <c r="DX43" s="149">
        <f t="shared" si="81"/>
        <v>0</v>
      </c>
      <c r="DY43" s="149">
        <f t="shared" si="82"/>
        <v>0</v>
      </c>
      <c r="DZ43" s="149">
        <f t="shared" si="83"/>
        <v>0</v>
      </c>
      <c r="EA43" s="149">
        <f t="shared" si="84"/>
        <v>0</v>
      </c>
      <c r="EB43" s="149">
        <f t="shared" si="85"/>
        <v>0</v>
      </c>
      <c r="EC43" s="149">
        <f t="shared" si="86"/>
        <v>0</v>
      </c>
      <c r="ED43" s="149">
        <f t="shared" si="87"/>
        <v>0</v>
      </c>
      <c r="EE43" s="149">
        <f t="shared" si="88"/>
        <v>0</v>
      </c>
      <c r="EF43" s="149">
        <f t="shared" si="89"/>
        <v>0</v>
      </c>
      <c r="EG43" s="149">
        <f t="shared" si="90"/>
        <v>0</v>
      </c>
      <c r="EH43" s="149">
        <f t="shared" si="91"/>
        <v>0</v>
      </c>
      <c r="EI43" s="149">
        <f t="shared" si="92"/>
        <v>0</v>
      </c>
      <c r="EJ43" s="149">
        <f t="shared" si="93"/>
        <v>0</v>
      </c>
      <c r="EK43" s="149">
        <f t="shared" si="94"/>
        <v>0</v>
      </c>
      <c r="EL43" s="149">
        <f t="shared" si="95"/>
        <v>0</v>
      </c>
      <c r="EM43" s="149">
        <f t="shared" si="96"/>
        <v>0</v>
      </c>
      <c r="EN43" s="149">
        <f t="shared" si="97"/>
        <v>0</v>
      </c>
      <c r="EO43" s="149">
        <f t="shared" si="98"/>
        <v>0</v>
      </c>
      <c r="EP43" s="149">
        <f t="shared" si="99"/>
        <v>0</v>
      </c>
      <c r="EQ43" s="149">
        <f t="shared" si="100"/>
        <v>0</v>
      </c>
      <c r="ER43" s="149">
        <f t="shared" si="101"/>
        <v>0</v>
      </c>
    </row>
    <row r="44" spans="1:148" x14ac:dyDescent="0.35">
      <c r="A44" s="62">
        <f>ROWS($12:44)-1</f>
        <v>32</v>
      </c>
      <c r="B44" s="95"/>
      <c r="C44" s="69"/>
      <c r="D44" s="95"/>
      <c r="E44" s="96"/>
      <c r="F44" s="137"/>
      <c r="G44" s="137"/>
      <c r="H44" s="96"/>
      <c r="I44" s="92">
        <f t="shared" si="47"/>
        <v>0</v>
      </c>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99">
        <f t="shared" si="18"/>
        <v>0</v>
      </c>
      <c r="AJ44" s="27">
        <f t="shared" si="19"/>
        <v>0</v>
      </c>
      <c r="AK44" s="27">
        <f t="shared" si="20"/>
        <v>0</v>
      </c>
      <c r="AL44" s="27">
        <f t="shared" si="21"/>
        <v>0</v>
      </c>
      <c r="AM44" s="27">
        <f t="shared" si="22"/>
        <v>0</v>
      </c>
      <c r="AN44" s="27">
        <f t="shared" si="23"/>
        <v>0</v>
      </c>
      <c r="AO44" s="27">
        <f t="shared" si="24"/>
        <v>0</v>
      </c>
      <c r="AP44" s="27">
        <f t="shared" si="25"/>
        <v>0</v>
      </c>
      <c r="AQ44" s="27">
        <f t="shared" si="26"/>
        <v>0</v>
      </c>
      <c r="AR44" s="27">
        <f t="shared" si="27"/>
        <v>0</v>
      </c>
      <c r="AS44" s="27">
        <f t="shared" si="28"/>
        <v>0</v>
      </c>
      <c r="AT44" s="27">
        <f t="shared" si="29"/>
        <v>0</v>
      </c>
      <c r="AU44" s="27">
        <f t="shared" si="30"/>
        <v>0</v>
      </c>
      <c r="AV44" s="27">
        <f t="shared" si="31"/>
        <v>0</v>
      </c>
      <c r="AW44" s="27">
        <f t="shared" si="32"/>
        <v>0</v>
      </c>
      <c r="AX44" s="27">
        <f t="shared" si="33"/>
        <v>0</v>
      </c>
      <c r="AY44" s="27">
        <f t="shared" si="34"/>
        <v>0</v>
      </c>
      <c r="AZ44" s="27">
        <f t="shared" si="35"/>
        <v>0</v>
      </c>
      <c r="BA44" s="27">
        <f t="shared" si="36"/>
        <v>0</v>
      </c>
      <c r="BB44" s="26">
        <f t="shared" si="48"/>
        <v>0</v>
      </c>
      <c r="BC44" s="26">
        <f t="shared" si="49"/>
        <v>0</v>
      </c>
      <c r="BD44" s="26">
        <f t="shared" si="50"/>
        <v>0</v>
      </c>
      <c r="BE44" s="26">
        <f t="shared" si="51"/>
        <v>0</v>
      </c>
      <c r="BF44" s="26">
        <f t="shared" si="52"/>
        <v>0</v>
      </c>
      <c r="BG44" s="26">
        <f t="shared" si="53"/>
        <v>0</v>
      </c>
      <c r="BH44" s="107">
        <f t="shared" si="54"/>
        <v>0</v>
      </c>
      <c r="BI44" s="36">
        <f t="shared" si="103"/>
        <v>0</v>
      </c>
      <c r="BJ44" s="36">
        <f t="shared" si="43"/>
        <v>0</v>
      </c>
      <c r="BK44" s="149">
        <f t="shared" si="55"/>
        <v>0</v>
      </c>
      <c r="BL44" s="150">
        <f t="shared" si="56"/>
        <v>0</v>
      </c>
      <c r="BM44" s="71"/>
      <c r="BN44" s="72"/>
      <c r="BO44" s="72"/>
      <c r="BP44" s="72"/>
      <c r="BQ44" s="72"/>
      <c r="BR44" s="72"/>
      <c r="BS44" s="72"/>
      <c r="BT44" s="72"/>
      <c r="BU44" s="72"/>
      <c r="BV44" s="72"/>
      <c r="BW44" s="72"/>
      <c r="BX44" s="72"/>
      <c r="BY44" s="72"/>
      <c r="BZ44" s="72"/>
      <c r="CA44" s="72"/>
      <c r="CB44" s="72"/>
      <c r="CC44" s="72"/>
      <c r="CD44" s="72"/>
      <c r="CE44" s="73"/>
      <c r="CF44" s="149">
        <f t="shared" si="57"/>
        <v>0</v>
      </c>
      <c r="CG44" s="149">
        <f t="shared" si="58"/>
        <v>0</v>
      </c>
      <c r="CH44" s="149">
        <f t="shared" si="59"/>
        <v>0</v>
      </c>
      <c r="CI44" s="149">
        <f t="shared" si="60"/>
        <v>0</v>
      </c>
      <c r="CJ44" s="149">
        <f t="shared" si="61"/>
        <v>0</v>
      </c>
      <c r="CK44" s="149">
        <f t="shared" si="62"/>
        <v>0</v>
      </c>
      <c r="CL44" s="149">
        <f t="shared" si="63"/>
        <v>0</v>
      </c>
      <c r="CM44" s="149">
        <f t="shared" si="64"/>
        <v>0</v>
      </c>
      <c r="CN44" s="149">
        <f t="shared" si="65"/>
        <v>0</v>
      </c>
      <c r="CO44" s="149">
        <f t="shared" si="66"/>
        <v>0</v>
      </c>
      <c r="CP44" s="149">
        <f t="shared" si="67"/>
        <v>0</v>
      </c>
      <c r="CQ44" s="149">
        <f t="shared" si="68"/>
        <v>0</v>
      </c>
      <c r="CR44" s="149">
        <f t="shared" si="69"/>
        <v>0</v>
      </c>
      <c r="CS44" s="149">
        <f t="shared" si="70"/>
        <v>0</v>
      </c>
      <c r="CT44" s="149">
        <f t="shared" si="71"/>
        <v>0</v>
      </c>
      <c r="CU44" s="149">
        <f t="shared" si="72"/>
        <v>0</v>
      </c>
      <c r="CV44" s="149">
        <f t="shared" si="73"/>
        <v>0</v>
      </c>
      <c r="CW44" s="149">
        <f t="shared" si="74"/>
        <v>0</v>
      </c>
      <c r="CX44" s="149">
        <f t="shared" si="75"/>
        <v>0</v>
      </c>
      <c r="CY44" s="149">
        <f t="shared" si="76"/>
        <v>0</v>
      </c>
      <c r="CZ44" s="149">
        <f t="shared" si="45"/>
        <v>0</v>
      </c>
      <c r="DA44" s="149">
        <f t="shared" si="77"/>
        <v>0</v>
      </c>
      <c r="DB44" s="149">
        <f t="shared" si="78"/>
        <v>0</v>
      </c>
      <c r="DC44" s="150">
        <f t="shared" si="79"/>
        <v>0</v>
      </c>
      <c r="DD44" s="71"/>
      <c r="DE44" s="72"/>
      <c r="DF44" s="72"/>
      <c r="DG44" s="72"/>
      <c r="DH44" s="72"/>
      <c r="DI44" s="72"/>
      <c r="DJ44" s="72"/>
      <c r="DK44" s="72"/>
      <c r="DL44" s="72"/>
      <c r="DM44" s="72"/>
      <c r="DN44" s="72"/>
      <c r="DO44" s="72"/>
      <c r="DP44" s="72"/>
      <c r="DQ44" s="72"/>
      <c r="DR44" s="72"/>
      <c r="DS44" s="72"/>
      <c r="DT44" s="72"/>
      <c r="DU44" s="72"/>
      <c r="DV44" s="73"/>
      <c r="DW44" s="149">
        <f t="shared" si="80"/>
        <v>0</v>
      </c>
      <c r="DX44" s="149">
        <f t="shared" si="81"/>
        <v>0</v>
      </c>
      <c r="DY44" s="149">
        <f t="shared" si="82"/>
        <v>0</v>
      </c>
      <c r="DZ44" s="149">
        <f t="shared" si="83"/>
        <v>0</v>
      </c>
      <c r="EA44" s="149">
        <f t="shared" si="84"/>
        <v>0</v>
      </c>
      <c r="EB44" s="149">
        <f t="shared" si="85"/>
        <v>0</v>
      </c>
      <c r="EC44" s="149">
        <f t="shared" si="86"/>
        <v>0</v>
      </c>
      <c r="ED44" s="149">
        <f t="shared" si="87"/>
        <v>0</v>
      </c>
      <c r="EE44" s="149">
        <f t="shared" si="88"/>
        <v>0</v>
      </c>
      <c r="EF44" s="149">
        <f t="shared" si="89"/>
        <v>0</v>
      </c>
      <c r="EG44" s="149">
        <f t="shared" si="90"/>
        <v>0</v>
      </c>
      <c r="EH44" s="149">
        <f t="shared" si="91"/>
        <v>0</v>
      </c>
      <c r="EI44" s="149">
        <f t="shared" si="92"/>
        <v>0</v>
      </c>
      <c r="EJ44" s="149">
        <f t="shared" si="93"/>
        <v>0</v>
      </c>
      <c r="EK44" s="149">
        <f t="shared" si="94"/>
        <v>0</v>
      </c>
      <c r="EL44" s="149">
        <f t="shared" si="95"/>
        <v>0</v>
      </c>
      <c r="EM44" s="149">
        <f t="shared" si="96"/>
        <v>0</v>
      </c>
      <c r="EN44" s="149">
        <f t="shared" si="97"/>
        <v>0</v>
      </c>
      <c r="EO44" s="149">
        <f t="shared" si="98"/>
        <v>0</v>
      </c>
      <c r="EP44" s="149">
        <f t="shared" si="99"/>
        <v>0</v>
      </c>
      <c r="EQ44" s="149">
        <f t="shared" si="100"/>
        <v>0</v>
      </c>
      <c r="ER44" s="149">
        <f t="shared" si="101"/>
        <v>0</v>
      </c>
    </row>
    <row r="45" spans="1:148" x14ac:dyDescent="0.35">
      <c r="A45" s="62">
        <f>ROWS($12:45)-1</f>
        <v>33</v>
      </c>
      <c r="B45" s="95"/>
      <c r="C45" s="69"/>
      <c r="D45" s="95"/>
      <c r="E45" s="96"/>
      <c r="F45" s="137"/>
      <c r="G45" s="137"/>
      <c r="H45" s="96"/>
      <c r="I45" s="92">
        <f t="shared" si="47"/>
        <v>0</v>
      </c>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99">
        <f t="shared" ref="AI45:AI62" si="104">ROUND($I45*J45,0)</f>
        <v>0</v>
      </c>
      <c r="AJ45" s="27">
        <f t="shared" ref="AJ45:AJ62" si="105">ROUND($I45*K45,0)</f>
        <v>0</v>
      </c>
      <c r="AK45" s="27">
        <f t="shared" ref="AK45:AK62" si="106">ROUND($I45*L45,0)</f>
        <v>0</v>
      </c>
      <c r="AL45" s="27">
        <f t="shared" ref="AL45:AL62" si="107">ROUND($I45*M45,0)</f>
        <v>0</v>
      </c>
      <c r="AM45" s="27">
        <f t="shared" ref="AM45:AM62" si="108">ROUND($I45*N45,0)</f>
        <v>0</v>
      </c>
      <c r="AN45" s="27">
        <f t="shared" ref="AN45:AN62" si="109">ROUND($I45*O45,0)</f>
        <v>0</v>
      </c>
      <c r="AO45" s="27">
        <f t="shared" ref="AO45:AO62" si="110">ROUND($I45*P45,0)</f>
        <v>0</v>
      </c>
      <c r="AP45" s="27">
        <f t="shared" ref="AP45:AP62" si="111">ROUND($I45*Q45,0)</f>
        <v>0</v>
      </c>
      <c r="AQ45" s="27">
        <f t="shared" ref="AQ45:AQ62" si="112">ROUND($I45*R45,0)</f>
        <v>0</v>
      </c>
      <c r="AR45" s="27">
        <f t="shared" ref="AR45:AR62" si="113">ROUND($I45*S45,0)</f>
        <v>0</v>
      </c>
      <c r="AS45" s="27">
        <f t="shared" ref="AS45:AS62" si="114">ROUND($I45*T45,0)</f>
        <v>0</v>
      </c>
      <c r="AT45" s="27">
        <f t="shared" ref="AT45:AT62" si="115">ROUND($I45*U45,0)</f>
        <v>0</v>
      </c>
      <c r="AU45" s="27">
        <f t="shared" ref="AU45:AU62" si="116">ROUND($I45*V45,0)</f>
        <v>0</v>
      </c>
      <c r="AV45" s="27">
        <f t="shared" ref="AV45:AV62" si="117">ROUND($I45*W45,0)</f>
        <v>0</v>
      </c>
      <c r="AW45" s="27">
        <f t="shared" ref="AW45:AW62" si="118">ROUND($I45*X45,0)</f>
        <v>0</v>
      </c>
      <c r="AX45" s="27">
        <f t="shared" ref="AX45:AX62" si="119">ROUND($I45*Y45,0)</f>
        <v>0</v>
      </c>
      <c r="AY45" s="27">
        <f t="shared" ref="AY45:AY62" si="120">ROUND($I45*Z45,0)</f>
        <v>0</v>
      </c>
      <c r="AZ45" s="27">
        <f t="shared" ref="AZ45:AZ62" si="121">ROUND($I45*AA45,0)</f>
        <v>0</v>
      </c>
      <c r="BA45" s="27">
        <f t="shared" ref="BA45:BA62" si="122">ROUND($I45*AB45,0)</f>
        <v>0</v>
      </c>
      <c r="BB45" s="26">
        <f t="shared" si="48"/>
        <v>0</v>
      </c>
      <c r="BC45" s="26">
        <f t="shared" si="49"/>
        <v>0</v>
      </c>
      <c r="BD45" s="26">
        <f t="shared" si="50"/>
        <v>0</v>
      </c>
      <c r="BE45" s="26">
        <f t="shared" si="51"/>
        <v>0</v>
      </c>
      <c r="BF45" s="26">
        <f t="shared" si="52"/>
        <v>0</v>
      </c>
      <c r="BG45" s="26">
        <f t="shared" si="53"/>
        <v>0</v>
      </c>
      <c r="BH45" s="107">
        <f t="shared" si="54"/>
        <v>0</v>
      </c>
      <c r="BI45" s="36">
        <f t="shared" si="103"/>
        <v>0</v>
      </c>
      <c r="BJ45" s="36">
        <f t="shared" ref="BJ45:BJ62" si="123">+BI45-I45</f>
        <v>0</v>
      </c>
      <c r="BK45" s="149">
        <f t="shared" si="55"/>
        <v>0</v>
      </c>
      <c r="BL45" s="150">
        <f t="shared" si="56"/>
        <v>0</v>
      </c>
      <c r="BM45" s="71"/>
      <c r="BN45" s="72"/>
      <c r="BO45" s="72"/>
      <c r="BP45" s="72"/>
      <c r="BQ45" s="72"/>
      <c r="BR45" s="72"/>
      <c r="BS45" s="72"/>
      <c r="BT45" s="72"/>
      <c r="BU45" s="72"/>
      <c r="BV45" s="72"/>
      <c r="BW45" s="72"/>
      <c r="BX45" s="72"/>
      <c r="BY45" s="72"/>
      <c r="BZ45" s="72"/>
      <c r="CA45" s="72"/>
      <c r="CB45" s="72"/>
      <c r="CC45" s="72"/>
      <c r="CD45" s="72"/>
      <c r="CE45" s="73"/>
      <c r="CF45" s="149">
        <f t="shared" si="57"/>
        <v>0</v>
      </c>
      <c r="CG45" s="149">
        <f t="shared" si="58"/>
        <v>0</v>
      </c>
      <c r="CH45" s="149">
        <f t="shared" si="59"/>
        <v>0</v>
      </c>
      <c r="CI45" s="149">
        <f t="shared" si="60"/>
        <v>0</v>
      </c>
      <c r="CJ45" s="149">
        <f t="shared" si="61"/>
        <v>0</v>
      </c>
      <c r="CK45" s="149">
        <f t="shared" si="62"/>
        <v>0</v>
      </c>
      <c r="CL45" s="149">
        <f t="shared" si="63"/>
        <v>0</v>
      </c>
      <c r="CM45" s="149">
        <f t="shared" si="64"/>
        <v>0</v>
      </c>
      <c r="CN45" s="149">
        <f t="shared" si="65"/>
        <v>0</v>
      </c>
      <c r="CO45" s="149">
        <f t="shared" si="66"/>
        <v>0</v>
      </c>
      <c r="CP45" s="149">
        <f t="shared" si="67"/>
        <v>0</v>
      </c>
      <c r="CQ45" s="149">
        <f t="shared" si="68"/>
        <v>0</v>
      </c>
      <c r="CR45" s="149">
        <f t="shared" si="69"/>
        <v>0</v>
      </c>
      <c r="CS45" s="149">
        <f t="shared" si="70"/>
        <v>0</v>
      </c>
      <c r="CT45" s="149">
        <f t="shared" si="71"/>
        <v>0</v>
      </c>
      <c r="CU45" s="149">
        <f t="shared" si="72"/>
        <v>0</v>
      </c>
      <c r="CV45" s="149">
        <f t="shared" si="73"/>
        <v>0</v>
      </c>
      <c r="CW45" s="149">
        <f t="shared" si="74"/>
        <v>0</v>
      </c>
      <c r="CX45" s="149">
        <f t="shared" si="75"/>
        <v>0</v>
      </c>
      <c r="CY45" s="149">
        <f t="shared" si="76"/>
        <v>0</v>
      </c>
      <c r="CZ45" s="149">
        <f t="shared" ref="CZ45:CZ62" si="124">SUM(CF45:CY45)</f>
        <v>0</v>
      </c>
      <c r="DA45" s="149">
        <f t="shared" si="77"/>
        <v>0</v>
      </c>
      <c r="DB45" s="149">
        <f t="shared" si="78"/>
        <v>0</v>
      </c>
      <c r="DC45" s="150">
        <f t="shared" si="79"/>
        <v>0</v>
      </c>
      <c r="DD45" s="71"/>
      <c r="DE45" s="72"/>
      <c r="DF45" s="72"/>
      <c r="DG45" s="72"/>
      <c r="DH45" s="72"/>
      <c r="DI45" s="72"/>
      <c r="DJ45" s="72"/>
      <c r="DK45" s="72"/>
      <c r="DL45" s="72"/>
      <c r="DM45" s="72"/>
      <c r="DN45" s="72"/>
      <c r="DO45" s="72"/>
      <c r="DP45" s="72"/>
      <c r="DQ45" s="72"/>
      <c r="DR45" s="72"/>
      <c r="DS45" s="72"/>
      <c r="DT45" s="72"/>
      <c r="DU45" s="72"/>
      <c r="DV45" s="73"/>
      <c r="DW45" s="149">
        <f t="shared" si="80"/>
        <v>0</v>
      </c>
      <c r="DX45" s="149">
        <f t="shared" si="81"/>
        <v>0</v>
      </c>
      <c r="DY45" s="149">
        <f t="shared" si="82"/>
        <v>0</v>
      </c>
      <c r="DZ45" s="149">
        <f t="shared" si="83"/>
        <v>0</v>
      </c>
      <c r="EA45" s="149">
        <f t="shared" si="84"/>
        <v>0</v>
      </c>
      <c r="EB45" s="149">
        <f t="shared" si="85"/>
        <v>0</v>
      </c>
      <c r="EC45" s="149">
        <f t="shared" si="86"/>
        <v>0</v>
      </c>
      <c r="ED45" s="149">
        <f t="shared" si="87"/>
        <v>0</v>
      </c>
      <c r="EE45" s="149">
        <f t="shared" si="88"/>
        <v>0</v>
      </c>
      <c r="EF45" s="149">
        <f t="shared" si="89"/>
        <v>0</v>
      </c>
      <c r="EG45" s="149">
        <f t="shared" si="90"/>
        <v>0</v>
      </c>
      <c r="EH45" s="149">
        <f t="shared" si="91"/>
        <v>0</v>
      </c>
      <c r="EI45" s="149">
        <f t="shared" si="92"/>
        <v>0</v>
      </c>
      <c r="EJ45" s="149">
        <f t="shared" si="93"/>
        <v>0</v>
      </c>
      <c r="EK45" s="149">
        <f t="shared" si="94"/>
        <v>0</v>
      </c>
      <c r="EL45" s="149">
        <f t="shared" si="95"/>
        <v>0</v>
      </c>
      <c r="EM45" s="149">
        <f t="shared" si="96"/>
        <v>0</v>
      </c>
      <c r="EN45" s="149">
        <f t="shared" si="97"/>
        <v>0</v>
      </c>
      <c r="EO45" s="149">
        <f t="shared" si="98"/>
        <v>0</v>
      </c>
      <c r="EP45" s="149">
        <f t="shared" si="99"/>
        <v>0</v>
      </c>
      <c r="EQ45" s="149">
        <f t="shared" si="100"/>
        <v>0</v>
      </c>
      <c r="ER45" s="149">
        <f t="shared" si="101"/>
        <v>0</v>
      </c>
    </row>
    <row r="46" spans="1:148" x14ac:dyDescent="0.35">
      <c r="A46" s="62">
        <f>ROWS($12:46)-1</f>
        <v>34</v>
      </c>
      <c r="B46" s="95"/>
      <c r="C46" s="69"/>
      <c r="D46" s="95"/>
      <c r="E46" s="96"/>
      <c r="F46" s="137"/>
      <c r="G46" s="137"/>
      <c r="H46" s="96"/>
      <c r="I46" s="92">
        <f t="shared" si="47"/>
        <v>0</v>
      </c>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99">
        <f t="shared" si="104"/>
        <v>0</v>
      </c>
      <c r="AJ46" s="27">
        <f t="shared" si="105"/>
        <v>0</v>
      </c>
      <c r="AK46" s="27">
        <f t="shared" si="106"/>
        <v>0</v>
      </c>
      <c r="AL46" s="27">
        <f t="shared" si="107"/>
        <v>0</v>
      </c>
      <c r="AM46" s="27">
        <f t="shared" si="108"/>
        <v>0</v>
      </c>
      <c r="AN46" s="27">
        <f t="shared" si="109"/>
        <v>0</v>
      </c>
      <c r="AO46" s="27">
        <f t="shared" si="110"/>
        <v>0</v>
      </c>
      <c r="AP46" s="27">
        <f t="shared" si="111"/>
        <v>0</v>
      </c>
      <c r="AQ46" s="27">
        <f t="shared" si="112"/>
        <v>0</v>
      </c>
      <c r="AR46" s="27">
        <f t="shared" si="113"/>
        <v>0</v>
      </c>
      <c r="AS46" s="27">
        <f t="shared" si="114"/>
        <v>0</v>
      </c>
      <c r="AT46" s="27">
        <f t="shared" si="115"/>
        <v>0</v>
      </c>
      <c r="AU46" s="27">
        <f t="shared" si="116"/>
        <v>0</v>
      </c>
      <c r="AV46" s="27">
        <f t="shared" si="117"/>
        <v>0</v>
      </c>
      <c r="AW46" s="27">
        <f t="shared" si="118"/>
        <v>0</v>
      </c>
      <c r="AX46" s="27">
        <f t="shared" si="119"/>
        <v>0</v>
      </c>
      <c r="AY46" s="27">
        <f t="shared" si="120"/>
        <v>0</v>
      </c>
      <c r="AZ46" s="27">
        <f t="shared" si="121"/>
        <v>0</v>
      </c>
      <c r="BA46" s="27">
        <f t="shared" si="122"/>
        <v>0</v>
      </c>
      <c r="BB46" s="26">
        <f t="shared" si="48"/>
        <v>0</v>
      </c>
      <c r="BC46" s="26">
        <f t="shared" si="49"/>
        <v>0</v>
      </c>
      <c r="BD46" s="26">
        <f t="shared" si="50"/>
        <v>0</v>
      </c>
      <c r="BE46" s="26">
        <f t="shared" si="51"/>
        <v>0</v>
      </c>
      <c r="BF46" s="26">
        <f t="shared" si="52"/>
        <v>0</v>
      </c>
      <c r="BG46" s="26">
        <f t="shared" si="53"/>
        <v>0</v>
      </c>
      <c r="BH46" s="107">
        <f t="shared" si="54"/>
        <v>0</v>
      </c>
      <c r="BI46" s="36">
        <f t="shared" si="103"/>
        <v>0</v>
      </c>
      <c r="BJ46" s="36">
        <f t="shared" si="123"/>
        <v>0</v>
      </c>
      <c r="BK46" s="149">
        <f t="shared" si="55"/>
        <v>0</v>
      </c>
      <c r="BL46" s="150">
        <f t="shared" si="56"/>
        <v>0</v>
      </c>
      <c r="BM46" s="71"/>
      <c r="BN46" s="72"/>
      <c r="BO46" s="72"/>
      <c r="BP46" s="72"/>
      <c r="BQ46" s="72"/>
      <c r="BR46" s="72"/>
      <c r="BS46" s="72"/>
      <c r="BT46" s="72"/>
      <c r="BU46" s="72"/>
      <c r="BV46" s="72"/>
      <c r="BW46" s="72"/>
      <c r="BX46" s="72"/>
      <c r="BY46" s="72"/>
      <c r="BZ46" s="72"/>
      <c r="CA46" s="72"/>
      <c r="CB46" s="72"/>
      <c r="CC46" s="72"/>
      <c r="CD46" s="72"/>
      <c r="CE46" s="73"/>
      <c r="CF46" s="149">
        <f t="shared" si="57"/>
        <v>0</v>
      </c>
      <c r="CG46" s="149">
        <f t="shared" si="58"/>
        <v>0</v>
      </c>
      <c r="CH46" s="149">
        <f t="shared" si="59"/>
        <v>0</v>
      </c>
      <c r="CI46" s="149">
        <f t="shared" si="60"/>
        <v>0</v>
      </c>
      <c r="CJ46" s="149">
        <f t="shared" si="61"/>
        <v>0</v>
      </c>
      <c r="CK46" s="149">
        <f t="shared" si="62"/>
        <v>0</v>
      </c>
      <c r="CL46" s="149">
        <f t="shared" si="63"/>
        <v>0</v>
      </c>
      <c r="CM46" s="149">
        <f t="shared" si="64"/>
        <v>0</v>
      </c>
      <c r="CN46" s="149">
        <f t="shared" si="65"/>
        <v>0</v>
      </c>
      <c r="CO46" s="149">
        <f t="shared" si="66"/>
        <v>0</v>
      </c>
      <c r="CP46" s="149">
        <f t="shared" si="67"/>
        <v>0</v>
      </c>
      <c r="CQ46" s="149">
        <f t="shared" si="68"/>
        <v>0</v>
      </c>
      <c r="CR46" s="149">
        <f t="shared" si="69"/>
        <v>0</v>
      </c>
      <c r="CS46" s="149">
        <f t="shared" si="70"/>
        <v>0</v>
      </c>
      <c r="CT46" s="149">
        <f t="shared" si="71"/>
        <v>0</v>
      </c>
      <c r="CU46" s="149">
        <f t="shared" si="72"/>
        <v>0</v>
      </c>
      <c r="CV46" s="149">
        <f t="shared" si="73"/>
        <v>0</v>
      </c>
      <c r="CW46" s="149">
        <f t="shared" si="74"/>
        <v>0</v>
      </c>
      <c r="CX46" s="149">
        <f t="shared" si="75"/>
        <v>0</v>
      </c>
      <c r="CY46" s="149">
        <f t="shared" si="76"/>
        <v>0</v>
      </c>
      <c r="CZ46" s="149">
        <f t="shared" si="124"/>
        <v>0</v>
      </c>
      <c r="DA46" s="149">
        <f t="shared" si="77"/>
        <v>0</v>
      </c>
      <c r="DB46" s="149">
        <f t="shared" si="78"/>
        <v>0</v>
      </c>
      <c r="DC46" s="150">
        <f t="shared" si="79"/>
        <v>0</v>
      </c>
      <c r="DD46" s="71"/>
      <c r="DE46" s="72"/>
      <c r="DF46" s="72"/>
      <c r="DG46" s="72"/>
      <c r="DH46" s="72"/>
      <c r="DI46" s="72"/>
      <c r="DJ46" s="72"/>
      <c r="DK46" s="72"/>
      <c r="DL46" s="72"/>
      <c r="DM46" s="72"/>
      <c r="DN46" s="72"/>
      <c r="DO46" s="72"/>
      <c r="DP46" s="72"/>
      <c r="DQ46" s="72"/>
      <c r="DR46" s="72"/>
      <c r="DS46" s="72"/>
      <c r="DT46" s="72"/>
      <c r="DU46" s="72"/>
      <c r="DV46" s="73"/>
      <c r="DW46" s="149">
        <f t="shared" si="80"/>
        <v>0</v>
      </c>
      <c r="DX46" s="149">
        <f t="shared" si="81"/>
        <v>0</v>
      </c>
      <c r="DY46" s="149">
        <f t="shared" si="82"/>
        <v>0</v>
      </c>
      <c r="DZ46" s="149">
        <f t="shared" si="83"/>
        <v>0</v>
      </c>
      <c r="EA46" s="149">
        <f t="shared" si="84"/>
        <v>0</v>
      </c>
      <c r="EB46" s="149">
        <f t="shared" si="85"/>
        <v>0</v>
      </c>
      <c r="EC46" s="149">
        <f t="shared" si="86"/>
        <v>0</v>
      </c>
      <c r="ED46" s="149">
        <f t="shared" si="87"/>
        <v>0</v>
      </c>
      <c r="EE46" s="149">
        <f t="shared" si="88"/>
        <v>0</v>
      </c>
      <c r="EF46" s="149">
        <f t="shared" si="89"/>
        <v>0</v>
      </c>
      <c r="EG46" s="149">
        <f t="shared" si="90"/>
        <v>0</v>
      </c>
      <c r="EH46" s="149">
        <f t="shared" si="91"/>
        <v>0</v>
      </c>
      <c r="EI46" s="149">
        <f t="shared" si="92"/>
        <v>0</v>
      </c>
      <c r="EJ46" s="149">
        <f t="shared" si="93"/>
        <v>0</v>
      </c>
      <c r="EK46" s="149">
        <f t="shared" si="94"/>
        <v>0</v>
      </c>
      <c r="EL46" s="149">
        <f t="shared" si="95"/>
        <v>0</v>
      </c>
      <c r="EM46" s="149">
        <f t="shared" si="96"/>
        <v>0</v>
      </c>
      <c r="EN46" s="149">
        <f t="shared" si="97"/>
        <v>0</v>
      </c>
      <c r="EO46" s="149">
        <f t="shared" si="98"/>
        <v>0</v>
      </c>
      <c r="EP46" s="149">
        <f t="shared" si="99"/>
        <v>0</v>
      </c>
      <c r="EQ46" s="149">
        <f t="shared" si="100"/>
        <v>0</v>
      </c>
      <c r="ER46" s="149">
        <f t="shared" si="101"/>
        <v>0</v>
      </c>
    </row>
    <row r="47" spans="1:148" x14ac:dyDescent="0.35">
      <c r="A47" s="62">
        <f>ROWS($12:47)-1</f>
        <v>35</v>
      </c>
      <c r="B47" s="95"/>
      <c r="C47" s="69"/>
      <c r="D47" s="95"/>
      <c r="E47" s="96"/>
      <c r="F47" s="137"/>
      <c r="G47" s="137"/>
      <c r="H47" s="96"/>
      <c r="I47" s="92">
        <f t="shared" si="47"/>
        <v>0</v>
      </c>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99">
        <f t="shared" si="104"/>
        <v>0</v>
      </c>
      <c r="AJ47" s="27">
        <f t="shared" si="105"/>
        <v>0</v>
      </c>
      <c r="AK47" s="27">
        <f t="shared" si="106"/>
        <v>0</v>
      </c>
      <c r="AL47" s="27">
        <f t="shared" si="107"/>
        <v>0</v>
      </c>
      <c r="AM47" s="27">
        <f t="shared" si="108"/>
        <v>0</v>
      </c>
      <c r="AN47" s="27">
        <f t="shared" si="109"/>
        <v>0</v>
      </c>
      <c r="AO47" s="27">
        <f t="shared" si="110"/>
        <v>0</v>
      </c>
      <c r="AP47" s="27">
        <f t="shared" si="111"/>
        <v>0</v>
      </c>
      <c r="AQ47" s="27">
        <f t="shared" si="112"/>
        <v>0</v>
      </c>
      <c r="AR47" s="27">
        <f t="shared" si="113"/>
        <v>0</v>
      </c>
      <c r="AS47" s="27">
        <f t="shared" si="114"/>
        <v>0</v>
      </c>
      <c r="AT47" s="27">
        <f t="shared" si="115"/>
        <v>0</v>
      </c>
      <c r="AU47" s="27">
        <f t="shared" si="116"/>
        <v>0</v>
      </c>
      <c r="AV47" s="27">
        <f t="shared" si="117"/>
        <v>0</v>
      </c>
      <c r="AW47" s="27">
        <f t="shared" si="118"/>
        <v>0</v>
      </c>
      <c r="AX47" s="27">
        <f t="shared" si="119"/>
        <v>0</v>
      </c>
      <c r="AY47" s="27">
        <f t="shared" si="120"/>
        <v>0</v>
      </c>
      <c r="AZ47" s="27">
        <f t="shared" si="121"/>
        <v>0</v>
      </c>
      <c r="BA47" s="27">
        <f t="shared" si="122"/>
        <v>0</v>
      </c>
      <c r="BB47" s="26">
        <f t="shared" si="48"/>
        <v>0</v>
      </c>
      <c r="BC47" s="26">
        <f t="shared" si="49"/>
        <v>0</v>
      </c>
      <c r="BD47" s="26">
        <f t="shared" si="50"/>
        <v>0</v>
      </c>
      <c r="BE47" s="26">
        <f t="shared" si="51"/>
        <v>0</v>
      </c>
      <c r="BF47" s="26">
        <f t="shared" si="52"/>
        <v>0</v>
      </c>
      <c r="BG47" s="26">
        <f t="shared" si="53"/>
        <v>0</v>
      </c>
      <c r="BH47" s="107">
        <f t="shared" si="54"/>
        <v>0</v>
      </c>
      <c r="BI47" s="36">
        <f t="shared" si="103"/>
        <v>0</v>
      </c>
      <c r="BJ47" s="36">
        <f t="shared" si="123"/>
        <v>0</v>
      </c>
      <c r="BK47" s="149">
        <f t="shared" si="55"/>
        <v>0</v>
      </c>
      <c r="BL47" s="150">
        <f t="shared" si="56"/>
        <v>0</v>
      </c>
      <c r="BM47" s="71"/>
      <c r="BN47" s="72"/>
      <c r="BO47" s="72"/>
      <c r="BP47" s="72"/>
      <c r="BQ47" s="72"/>
      <c r="BR47" s="72"/>
      <c r="BS47" s="72"/>
      <c r="BT47" s="72"/>
      <c r="BU47" s="72"/>
      <c r="BV47" s="72"/>
      <c r="BW47" s="72"/>
      <c r="BX47" s="72"/>
      <c r="BY47" s="72"/>
      <c r="BZ47" s="72"/>
      <c r="CA47" s="72"/>
      <c r="CB47" s="72"/>
      <c r="CC47" s="72"/>
      <c r="CD47" s="72"/>
      <c r="CE47" s="73"/>
      <c r="CF47" s="149">
        <f t="shared" si="57"/>
        <v>0</v>
      </c>
      <c r="CG47" s="149">
        <f t="shared" si="58"/>
        <v>0</v>
      </c>
      <c r="CH47" s="149">
        <f t="shared" si="59"/>
        <v>0</v>
      </c>
      <c r="CI47" s="149">
        <f t="shared" si="60"/>
        <v>0</v>
      </c>
      <c r="CJ47" s="149">
        <f t="shared" si="61"/>
        <v>0</v>
      </c>
      <c r="CK47" s="149">
        <f t="shared" si="62"/>
        <v>0</v>
      </c>
      <c r="CL47" s="149">
        <f t="shared" si="63"/>
        <v>0</v>
      </c>
      <c r="CM47" s="149">
        <f t="shared" si="64"/>
        <v>0</v>
      </c>
      <c r="CN47" s="149">
        <f t="shared" si="65"/>
        <v>0</v>
      </c>
      <c r="CO47" s="149">
        <f t="shared" si="66"/>
        <v>0</v>
      </c>
      <c r="CP47" s="149">
        <f t="shared" si="67"/>
        <v>0</v>
      </c>
      <c r="CQ47" s="149">
        <f t="shared" si="68"/>
        <v>0</v>
      </c>
      <c r="CR47" s="149">
        <f t="shared" si="69"/>
        <v>0</v>
      </c>
      <c r="CS47" s="149">
        <f t="shared" si="70"/>
        <v>0</v>
      </c>
      <c r="CT47" s="149">
        <f t="shared" si="71"/>
        <v>0</v>
      </c>
      <c r="CU47" s="149">
        <f t="shared" si="72"/>
        <v>0</v>
      </c>
      <c r="CV47" s="149">
        <f t="shared" si="73"/>
        <v>0</v>
      </c>
      <c r="CW47" s="149">
        <f t="shared" si="74"/>
        <v>0</v>
      </c>
      <c r="CX47" s="149">
        <f t="shared" si="75"/>
        <v>0</v>
      </c>
      <c r="CY47" s="149">
        <f t="shared" si="76"/>
        <v>0</v>
      </c>
      <c r="CZ47" s="149">
        <f t="shared" si="124"/>
        <v>0</v>
      </c>
      <c r="DA47" s="149">
        <f t="shared" si="77"/>
        <v>0</v>
      </c>
      <c r="DB47" s="149">
        <f t="shared" si="78"/>
        <v>0</v>
      </c>
      <c r="DC47" s="150">
        <f t="shared" si="79"/>
        <v>0</v>
      </c>
      <c r="DD47" s="71"/>
      <c r="DE47" s="72"/>
      <c r="DF47" s="72"/>
      <c r="DG47" s="72"/>
      <c r="DH47" s="72"/>
      <c r="DI47" s="72"/>
      <c r="DJ47" s="72"/>
      <c r="DK47" s="72"/>
      <c r="DL47" s="72"/>
      <c r="DM47" s="72"/>
      <c r="DN47" s="72"/>
      <c r="DO47" s="72"/>
      <c r="DP47" s="72"/>
      <c r="DQ47" s="72"/>
      <c r="DR47" s="72"/>
      <c r="DS47" s="72"/>
      <c r="DT47" s="72"/>
      <c r="DU47" s="72"/>
      <c r="DV47" s="73"/>
      <c r="DW47" s="149">
        <f t="shared" si="80"/>
        <v>0</v>
      </c>
      <c r="DX47" s="149">
        <f t="shared" si="81"/>
        <v>0</v>
      </c>
      <c r="DY47" s="149">
        <f t="shared" si="82"/>
        <v>0</v>
      </c>
      <c r="DZ47" s="149">
        <f t="shared" si="83"/>
        <v>0</v>
      </c>
      <c r="EA47" s="149">
        <f t="shared" si="84"/>
        <v>0</v>
      </c>
      <c r="EB47" s="149">
        <f t="shared" si="85"/>
        <v>0</v>
      </c>
      <c r="EC47" s="149">
        <f t="shared" si="86"/>
        <v>0</v>
      </c>
      <c r="ED47" s="149">
        <f t="shared" si="87"/>
        <v>0</v>
      </c>
      <c r="EE47" s="149">
        <f t="shared" si="88"/>
        <v>0</v>
      </c>
      <c r="EF47" s="149">
        <f t="shared" si="89"/>
        <v>0</v>
      </c>
      <c r="EG47" s="149">
        <f t="shared" si="90"/>
        <v>0</v>
      </c>
      <c r="EH47" s="149">
        <f t="shared" si="91"/>
        <v>0</v>
      </c>
      <c r="EI47" s="149">
        <f t="shared" si="92"/>
        <v>0</v>
      </c>
      <c r="EJ47" s="149">
        <f t="shared" si="93"/>
        <v>0</v>
      </c>
      <c r="EK47" s="149">
        <f t="shared" si="94"/>
        <v>0</v>
      </c>
      <c r="EL47" s="149">
        <f t="shared" si="95"/>
        <v>0</v>
      </c>
      <c r="EM47" s="149">
        <f t="shared" si="96"/>
        <v>0</v>
      </c>
      <c r="EN47" s="149">
        <f t="shared" si="97"/>
        <v>0</v>
      </c>
      <c r="EO47" s="149">
        <f t="shared" si="98"/>
        <v>0</v>
      </c>
      <c r="EP47" s="149">
        <f t="shared" si="99"/>
        <v>0</v>
      </c>
      <c r="EQ47" s="149">
        <f t="shared" si="100"/>
        <v>0</v>
      </c>
      <c r="ER47" s="149">
        <f t="shared" si="101"/>
        <v>0</v>
      </c>
    </row>
    <row r="48" spans="1:148" x14ac:dyDescent="0.35">
      <c r="A48" s="62">
        <f>ROWS($12:48)-1</f>
        <v>36</v>
      </c>
      <c r="B48" s="95"/>
      <c r="C48" s="69"/>
      <c r="D48" s="95"/>
      <c r="E48" s="96"/>
      <c r="F48" s="137"/>
      <c r="G48" s="137"/>
      <c r="H48" s="96"/>
      <c r="I48" s="92">
        <f t="shared" si="47"/>
        <v>0</v>
      </c>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99">
        <f t="shared" si="104"/>
        <v>0</v>
      </c>
      <c r="AJ48" s="27">
        <f t="shared" si="105"/>
        <v>0</v>
      </c>
      <c r="AK48" s="27">
        <f t="shared" si="106"/>
        <v>0</v>
      </c>
      <c r="AL48" s="27">
        <f t="shared" si="107"/>
        <v>0</v>
      </c>
      <c r="AM48" s="27">
        <f t="shared" si="108"/>
        <v>0</v>
      </c>
      <c r="AN48" s="27">
        <f t="shared" si="109"/>
        <v>0</v>
      </c>
      <c r="AO48" s="27">
        <f t="shared" si="110"/>
        <v>0</v>
      </c>
      <c r="AP48" s="27">
        <f t="shared" si="111"/>
        <v>0</v>
      </c>
      <c r="AQ48" s="27">
        <f t="shared" si="112"/>
        <v>0</v>
      </c>
      <c r="AR48" s="27">
        <f t="shared" si="113"/>
        <v>0</v>
      </c>
      <c r="AS48" s="27">
        <f t="shared" si="114"/>
        <v>0</v>
      </c>
      <c r="AT48" s="27">
        <f t="shared" si="115"/>
        <v>0</v>
      </c>
      <c r="AU48" s="27">
        <f t="shared" si="116"/>
        <v>0</v>
      </c>
      <c r="AV48" s="27">
        <f t="shared" si="117"/>
        <v>0</v>
      </c>
      <c r="AW48" s="27">
        <f t="shared" si="118"/>
        <v>0</v>
      </c>
      <c r="AX48" s="27">
        <f t="shared" si="119"/>
        <v>0</v>
      </c>
      <c r="AY48" s="27">
        <f t="shared" si="120"/>
        <v>0</v>
      </c>
      <c r="AZ48" s="27">
        <f t="shared" si="121"/>
        <v>0</v>
      </c>
      <c r="BA48" s="27">
        <f t="shared" si="122"/>
        <v>0</v>
      </c>
      <c r="BB48" s="26">
        <f t="shared" si="48"/>
        <v>0</v>
      </c>
      <c r="BC48" s="26">
        <f t="shared" si="49"/>
        <v>0</v>
      </c>
      <c r="BD48" s="26">
        <f t="shared" si="50"/>
        <v>0</v>
      </c>
      <c r="BE48" s="26">
        <f t="shared" si="51"/>
        <v>0</v>
      </c>
      <c r="BF48" s="26">
        <f t="shared" si="52"/>
        <v>0</v>
      </c>
      <c r="BG48" s="26">
        <f t="shared" si="53"/>
        <v>0</v>
      </c>
      <c r="BH48" s="107">
        <f t="shared" si="54"/>
        <v>0</v>
      </c>
      <c r="BI48" s="36">
        <f t="shared" si="103"/>
        <v>0</v>
      </c>
      <c r="BJ48" s="36">
        <f t="shared" si="123"/>
        <v>0</v>
      </c>
      <c r="BK48" s="149">
        <f t="shared" si="55"/>
        <v>0</v>
      </c>
      <c r="BL48" s="150">
        <f t="shared" si="56"/>
        <v>0</v>
      </c>
      <c r="BM48" s="71"/>
      <c r="BN48" s="72"/>
      <c r="BO48" s="72"/>
      <c r="BP48" s="72"/>
      <c r="BQ48" s="72"/>
      <c r="BR48" s="72"/>
      <c r="BS48" s="72"/>
      <c r="BT48" s="72"/>
      <c r="BU48" s="72"/>
      <c r="BV48" s="72"/>
      <c r="BW48" s="72"/>
      <c r="BX48" s="72"/>
      <c r="BY48" s="72"/>
      <c r="BZ48" s="72"/>
      <c r="CA48" s="72"/>
      <c r="CB48" s="72"/>
      <c r="CC48" s="72"/>
      <c r="CD48" s="72"/>
      <c r="CE48" s="73"/>
      <c r="CF48" s="149">
        <f t="shared" si="57"/>
        <v>0</v>
      </c>
      <c r="CG48" s="149">
        <f t="shared" si="58"/>
        <v>0</v>
      </c>
      <c r="CH48" s="149">
        <f t="shared" si="59"/>
        <v>0</v>
      </c>
      <c r="CI48" s="149">
        <f t="shared" si="60"/>
        <v>0</v>
      </c>
      <c r="CJ48" s="149">
        <f t="shared" si="61"/>
        <v>0</v>
      </c>
      <c r="CK48" s="149">
        <f t="shared" si="62"/>
        <v>0</v>
      </c>
      <c r="CL48" s="149">
        <f t="shared" si="63"/>
        <v>0</v>
      </c>
      <c r="CM48" s="149">
        <f t="shared" si="64"/>
        <v>0</v>
      </c>
      <c r="CN48" s="149">
        <f t="shared" si="65"/>
        <v>0</v>
      </c>
      <c r="CO48" s="149">
        <f t="shared" si="66"/>
        <v>0</v>
      </c>
      <c r="CP48" s="149">
        <f t="shared" si="67"/>
        <v>0</v>
      </c>
      <c r="CQ48" s="149">
        <f t="shared" si="68"/>
        <v>0</v>
      </c>
      <c r="CR48" s="149">
        <f t="shared" si="69"/>
        <v>0</v>
      </c>
      <c r="CS48" s="149">
        <f t="shared" si="70"/>
        <v>0</v>
      </c>
      <c r="CT48" s="149">
        <f t="shared" si="71"/>
        <v>0</v>
      </c>
      <c r="CU48" s="149">
        <f t="shared" si="72"/>
        <v>0</v>
      </c>
      <c r="CV48" s="149">
        <f t="shared" si="73"/>
        <v>0</v>
      </c>
      <c r="CW48" s="149">
        <f t="shared" si="74"/>
        <v>0</v>
      </c>
      <c r="CX48" s="149">
        <f t="shared" si="75"/>
        <v>0</v>
      </c>
      <c r="CY48" s="149">
        <f t="shared" si="76"/>
        <v>0</v>
      </c>
      <c r="CZ48" s="149">
        <f t="shared" si="124"/>
        <v>0</v>
      </c>
      <c r="DA48" s="149">
        <f t="shared" si="77"/>
        <v>0</v>
      </c>
      <c r="DB48" s="149">
        <f t="shared" si="78"/>
        <v>0</v>
      </c>
      <c r="DC48" s="150">
        <f t="shared" si="79"/>
        <v>0</v>
      </c>
      <c r="DD48" s="71"/>
      <c r="DE48" s="72"/>
      <c r="DF48" s="72"/>
      <c r="DG48" s="72"/>
      <c r="DH48" s="72"/>
      <c r="DI48" s="72"/>
      <c r="DJ48" s="72"/>
      <c r="DK48" s="72"/>
      <c r="DL48" s="72"/>
      <c r="DM48" s="72"/>
      <c r="DN48" s="72"/>
      <c r="DO48" s="72"/>
      <c r="DP48" s="72"/>
      <c r="DQ48" s="72"/>
      <c r="DR48" s="72"/>
      <c r="DS48" s="72"/>
      <c r="DT48" s="72"/>
      <c r="DU48" s="72"/>
      <c r="DV48" s="73"/>
      <c r="DW48" s="149">
        <f t="shared" si="80"/>
        <v>0</v>
      </c>
      <c r="DX48" s="149">
        <f t="shared" si="81"/>
        <v>0</v>
      </c>
      <c r="DY48" s="149">
        <f t="shared" si="82"/>
        <v>0</v>
      </c>
      <c r="DZ48" s="149">
        <f t="shared" si="83"/>
        <v>0</v>
      </c>
      <c r="EA48" s="149">
        <f t="shared" si="84"/>
        <v>0</v>
      </c>
      <c r="EB48" s="149">
        <f t="shared" si="85"/>
        <v>0</v>
      </c>
      <c r="EC48" s="149">
        <f t="shared" si="86"/>
        <v>0</v>
      </c>
      <c r="ED48" s="149">
        <f t="shared" si="87"/>
        <v>0</v>
      </c>
      <c r="EE48" s="149">
        <f t="shared" si="88"/>
        <v>0</v>
      </c>
      <c r="EF48" s="149">
        <f t="shared" si="89"/>
        <v>0</v>
      </c>
      <c r="EG48" s="149">
        <f t="shared" si="90"/>
        <v>0</v>
      </c>
      <c r="EH48" s="149">
        <f t="shared" si="91"/>
        <v>0</v>
      </c>
      <c r="EI48" s="149">
        <f t="shared" si="92"/>
        <v>0</v>
      </c>
      <c r="EJ48" s="149">
        <f t="shared" si="93"/>
        <v>0</v>
      </c>
      <c r="EK48" s="149">
        <f t="shared" si="94"/>
        <v>0</v>
      </c>
      <c r="EL48" s="149">
        <f t="shared" si="95"/>
        <v>0</v>
      </c>
      <c r="EM48" s="149">
        <f t="shared" si="96"/>
        <v>0</v>
      </c>
      <c r="EN48" s="149">
        <f t="shared" si="97"/>
        <v>0</v>
      </c>
      <c r="EO48" s="149">
        <f t="shared" si="98"/>
        <v>0</v>
      </c>
      <c r="EP48" s="149">
        <f t="shared" si="99"/>
        <v>0</v>
      </c>
      <c r="EQ48" s="149">
        <f t="shared" si="100"/>
        <v>0</v>
      </c>
      <c r="ER48" s="149">
        <f t="shared" si="101"/>
        <v>0</v>
      </c>
    </row>
    <row r="49" spans="1:148" x14ac:dyDescent="0.35">
      <c r="A49" s="62">
        <f>ROWS($12:49)-1</f>
        <v>37</v>
      </c>
      <c r="B49" s="95"/>
      <c r="C49" s="69"/>
      <c r="D49" s="95"/>
      <c r="E49" s="96"/>
      <c r="F49" s="137"/>
      <c r="G49" s="137"/>
      <c r="H49" s="96"/>
      <c r="I49" s="92">
        <f t="shared" si="47"/>
        <v>0</v>
      </c>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99">
        <f t="shared" si="104"/>
        <v>0</v>
      </c>
      <c r="AJ49" s="27">
        <f t="shared" si="105"/>
        <v>0</v>
      </c>
      <c r="AK49" s="27">
        <f t="shared" si="106"/>
        <v>0</v>
      </c>
      <c r="AL49" s="27">
        <f t="shared" si="107"/>
        <v>0</v>
      </c>
      <c r="AM49" s="27">
        <f t="shared" si="108"/>
        <v>0</v>
      </c>
      <c r="AN49" s="27">
        <f t="shared" si="109"/>
        <v>0</v>
      </c>
      <c r="AO49" s="27">
        <f t="shared" si="110"/>
        <v>0</v>
      </c>
      <c r="AP49" s="27">
        <f t="shared" si="111"/>
        <v>0</v>
      </c>
      <c r="AQ49" s="27">
        <f t="shared" si="112"/>
        <v>0</v>
      </c>
      <c r="AR49" s="27">
        <f t="shared" si="113"/>
        <v>0</v>
      </c>
      <c r="AS49" s="27">
        <f t="shared" si="114"/>
        <v>0</v>
      </c>
      <c r="AT49" s="27">
        <f t="shared" si="115"/>
        <v>0</v>
      </c>
      <c r="AU49" s="27">
        <f t="shared" si="116"/>
        <v>0</v>
      </c>
      <c r="AV49" s="27">
        <f t="shared" si="117"/>
        <v>0</v>
      </c>
      <c r="AW49" s="27">
        <f t="shared" si="118"/>
        <v>0</v>
      </c>
      <c r="AX49" s="27">
        <f t="shared" si="119"/>
        <v>0</v>
      </c>
      <c r="AY49" s="27">
        <f t="shared" si="120"/>
        <v>0</v>
      </c>
      <c r="AZ49" s="27">
        <f t="shared" si="121"/>
        <v>0</v>
      </c>
      <c r="BA49" s="27">
        <f t="shared" si="122"/>
        <v>0</v>
      </c>
      <c r="BB49" s="26">
        <f t="shared" si="48"/>
        <v>0</v>
      </c>
      <c r="BC49" s="26">
        <f t="shared" si="49"/>
        <v>0</v>
      </c>
      <c r="BD49" s="26">
        <f t="shared" si="50"/>
        <v>0</v>
      </c>
      <c r="BE49" s="26">
        <f t="shared" si="51"/>
        <v>0</v>
      </c>
      <c r="BF49" s="26">
        <f t="shared" si="52"/>
        <v>0</v>
      </c>
      <c r="BG49" s="26">
        <f t="shared" si="53"/>
        <v>0</v>
      </c>
      <c r="BH49" s="107">
        <f t="shared" si="54"/>
        <v>0</v>
      </c>
      <c r="BI49" s="36">
        <f t="shared" si="103"/>
        <v>0</v>
      </c>
      <c r="BJ49" s="36">
        <f t="shared" si="123"/>
        <v>0</v>
      </c>
      <c r="BK49" s="149">
        <f t="shared" si="55"/>
        <v>0</v>
      </c>
      <c r="BL49" s="150">
        <f t="shared" si="56"/>
        <v>0</v>
      </c>
      <c r="BM49" s="71"/>
      <c r="BN49" s="72"/>
      <c r="BO49" s="72"/>
      <c r="BP49" s="72"/>
      <c r="BQ49" s="72"/>
      <c r="BR49" s="72"/>
      <c r="BS49" s="72"/>
      <c r="BT49" s="72"/>
      <c r="BU49" s="72"/>
      <c r="BV49" s="72"/>
      <c r="BW49" s="72"/>
      <c r="BX49" s="72"/>
      <c r="BY49" s="72"/>
      <c r="BZ49" s="72"/>
      <c r="CA49" s="72"/>
      <c r="CB49" s="72"/>
      <c r="CC49" s="72"/>
      <c r="CD49" s="72"/>
      <c r="CE49" s="73"/>
      <c r="CF49" s="149">
        <f t="shared" si="57"/>
        <v>0</v>
      </c>
      <c r="CG49" s="149">
        <f t="shared" si="58"/>
        <v>0</v>
      </c>
      <c r="CH49" s="149">
        <f t="shared" si="59"/>
        <v>0</v>
      </c>
      <c r="CI49" s="149">
        <f t="shared" si="60"/>
        <v>0</v>
      </c>
      <c r="CJ49" s="149">
        <f t="shared" si="61"/>
        <v>0</v>
      </c>
      <c r="CK49" s="149">
        <f t="shared" si="62"/>
        <v>0</v>
      </c>
      <c r="CL49" s="149">
        <f t="shared" si="63"/>
        <v>0</v>
      </c>
      <c r="CM49" s="149">
        <f t="shared" si="64"/>
        <v>0</v>
      </c>
      <c r="CN49" s="149">
        <f t="shared" si="65"/>
        <v>0</v>
      </c>
      <c r="CO49" s="149">
        <f t="shared" si="66"/>
        <v>0</v>
      </c>
      <c r="CP49" s="149">
        <f t="shared" si="67"/>
        <v>0</v>
      </c>
      <c r="CQ49" s="149">
        <f t="shared" si="68"/>
        <v>0</v>
      </c>
      <c r="CR49" s="149">
        <f t="shared" si="69"/>
        <v>0</v>
      </c>
      <c r="CS49" s="149">
        <f t="shared" si="70"/>
        <v>0</v>
      </c>
      <c r="CT49" s="149">
        <f t="shared" si="71"/>
        <v>0</v>
      </c>
      <c r="CU49" s="149">
        <f t="shared" si="72"/>
        <v>0</v>
      </c>
      <c r="CV49" s="149">
        <f t="shared" si="73"/>
        <v>0</v>
      </c>
      <c r="CW49" s="149">
        <f t="shared" si="74"/>
        <v>0</v>
      </c>
      <c r="CX49" s="149">
        <f t="shared" si="75"/>
        <v>0</v>
      </c>
      <c r="CY49" s="149">
        <f t="shared" si="76"/>
        <v>0</v>
      </c>
      <c r="CZ49" s="149">
        <f t="shared" si="124"/>
        <v>0</v>
      </c>
      <c r="DA49" s="149">
        <f t="shared" si="77"/>
        <v>0</v>
      </c>
      <c r="DB49" s="149">
        <f t="shared" si="78"/>
        <v>0</v>
      </c>
      <c r="DC49" s="150">
        <f t="shared" si="79"/>
        <v>0</v>
      </c>
      <c r="DD49" s="71"/>
      <c r="DE49" s="72"/>
      <c r="DF49" s="72"/>
      <c r="DG49" s="72"/>
      <c r="DH49" s="72"/>
      <c r="DI49" s="72"/>
      <c r="DJ49" s="72"/>
      <c r="DK49" s="72"/>
      <c r="DL49" s="72"/>
      <c r="DM49" s="72"/>
      <c r="DN49" s="72"/>
      <c r="DO49" s="72"/>
      <c r="DP49" s="72"/>
      <c r="DQ49" s="72"/>
      <c r="DR49" s="72"/>
      <c r="DS49" s="72"/>
      <c r="DT49" s="72"/>
      <c r="DU49" s="72"/>
      <c r="DV49" s="73"/>
      <c r="DW49" s="149">
        <f t="shared" si="80"/>
        <v>0</v>
      </c>
      <c r="DX49" s="149">
        <f t="shared" si="81"/>
        <v>0</v>
      </c>
      <c r="DY49" s="149">
        <f t="shared" si="82"/>
        <v>0</v>
      </c>
      <c r="DZ49" s="149">
        <f t="shared" si="83"/>
        <v>0</v>
      </c>
      <c r="EA49" s="149">
        <f t="shared" si="84"/>
        <v>0</v>
      </c>
      <c r="EB49" s="149">
        <f t="shared" si="85"/>
        <v>0</v>
      </c>
      <c r="EC49" s="149">
        <f t="shared" si="86"/>
        <v>0</v>
      </c>
      <c r="ED49" s="149">
        <f t="shared" si="87"/>
        <v>0</v>
      </c>
      <c r="EE49" s="149">
        <f t="shared" si="88"/>
        <v>0</v>
      </c>
      <c r="EF49" s="149">
        <f t="shared" si="89"/>
        <v>0</v>
      </c>
      <c r="EG49" s="149">
        <f t="shared" si="90"/>
        <v>0</v>
      </c>
      <c r="EH49" s="149">
        <f t="shared" si="91"/>
        <v>0</v>
      </c>
      <c r="EI49" s="149">
        <f t="shared" si="92"/>
        <v>0</v>
      </c>
      <c r="EJ49" s="149">
        <f t="shared" si="93"/>
        <v>0</v>
      </c>
      <c r="EK49" s="149">
        <f t="shared" si="94"/>
        <v>0</v>
      </c>
      <c r="EL49" s="149">
        <f t="shared" si="95"/>
        <v>0</v>
      </c>
      <c r="EM49" s="149">
        <f t="shared" si="96"/>
        <v>0</v>
      </c>
      <c r="EN49" s="149">
        <f t="shared" si="97"/>
        <v>0</v>
      </c>
      <c r="EO49" s="149">
        <f t="shared" si="98"/>
        <v>0</v>
      </c>
      <c r="EP49" s="149">
        <f t="shared" si="99"/>
        <v>0</v>
      </c>
      <c r="EQ49" s="149">
        <f t="shared" si="100"/>
        <v>0</v>
      </c>
      <c r="ER49" s="149">
        <f t="shared" si="101"/>
        <v>0</v>
      </c>
    </row>
    <row r="50" spans="1:148" x14ac:dyDescent="0.35">
      <c r="A50" s="62">
        <f>ROWS($12:50)-1</f>
        <v>38</v>
      </c>
      <c r="B50" s="95"/>
      <c r="C50" s="69"/>
      <c r="D50" s="95"/>
      <c r="E50" s="96"/>
      <c r="F50" s="137"/>
      <c r="G50" s="137"/>
      <c r="H50" s="96"/>
      <c r="I50" s="92">
        <f t="shared" si="47"/>
        <v>0</v>
      </c>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99">
        <f t="shared" si="104"/>
        <v>0</v>
      </c>
      <c r="AJ50" s="27">
        <f t="shared" si="105"/>
        <v>0</v>
      </c>
      <c r="AK50" s="27">
        <f t="shared" si="106"/>
        <v>0</v>
      </c>
      <c r="AL50" s="27">
        <f t="shared" si="107"/>
        <v>0</v>
      </c>
      <c r="AM50" s="27">
        <f t="shared" si="108"/>
        <v>0</v>
      </c>
      <c r="AN50" s="27">
        <f t="shared" si="109"/>
        <v>0</v>
      </c>
      <c r="AO50" s="27">
        <f t="shared" si="110"/>
        <v>0</v>
      </c>
      <c r="AP50" s="27">
        <f t="shared" si="111"/>
        <v>0</v>
      </c>
      <c r="AQ50" s="27">
        <f t="shared" si="112"/>
        <v>0</v>
      </c>
      <c r="AR50" s="27">
        <f t="shared" si="113"/>
        <v>0</v>
      </c>
      <c r="AS50" s="27">
        <f t="shared" si="114"/>
        <v>0</v>
      </c>
      <c r="AT50" s="27">
        <f t="shared" si="115"/>
        <v>0</v>
      </c>
      <c r="AU50" s="27">
        <f t="shared" si="116"/>
        <v>0</v>
      </c>
      <c r="AV50" s="27">
        <f t="shared" si="117"/>
        <v>0</v>
      </c>
      <c r="AW50" s="27">
        <f t="shared" si="118"/>
        <v>0</v>
      </c>
      <c r="AX50" s="27">
        <f t="shared" si="119"/>
        <v>0</v>
      </c>
      <c r="AY50" s="27">
        <f t="shared" si="120"/>
        <v>0</v>
      </c>
      <c r="AZ50" s="27">
        <f t="shared" si="121"/>
        <v>0</v>
      </c>
      <c r="BA50" s="27">
        <f t="shared" si="122"/>
        <v>0</v>
      </c>
      <c r="BB50" s="26">
        <f t="shared" si="48"/>
        <v>0</v>
      </c>
      <c r="BC50" s="26">
        <f t="shared" si="49"/>
        <v>0</v>
      </c>
      <c r="BD50" s="26">
        <f t="shared" si="50"/>
        <v>0</v>
      </c>
      <c r="BE50" s="26">
        <f t="shared" si="51"/>
        <v>0</v>
      </c>
      <c r="BF50" s="26">
        <f t="shared" si="52"/>
        <v>0</v>
      </c>
      <c r="BG50" s="26">
        <f t="shared" si="53"/>
        <v>0</v>
      </c>
      <c r="BH50" s="107">
        <f t="shared" si="54"/>
        <v>0</v>
      </c>
      <c r="BI50" s="36">
        <f t="shared" si="103"/>
        <v>0</v>
      </c>
      <c r="BJ50" s="36">
        <f t="shared" si="123"/>
        <v>0</v>
      </c>
      <c r="BK50" s="149">
        <f t="shared" si="55"/>
        <v>0</v>
      </c>
      <c r="BL50" s="150">
        <f t="shared" si="56"/>
        <v>0</v>
      </c>
      <c r="BM50" s="71"/>
      <c r="BN50" s="72"/>
      <c r="BO50" s="72"/>
      <c r="BP50" s="72"/>
      <c r="BQ50" s="72"/>
      <c r="BR50" s="72"/>
      <c r="BS50" s="72"/>
      <c r="BT50" s="72"/>
      <c r="BU50" s="72"/>
      <c r="BV50" s="72"/>
      <c r="BW50" s="72"/>
      <c r="BX50" s="72"/>
      <c r="BY50" s="72"/>
      <c r="BZ50" s="72"/>
      <c r="CA50" s="72"/>
      <c r="CB50" s="72"/>
      <c r="CC50" s="72"/>
      <c r="CD50" s="72"/>
      <c r="CE50" s="73"/>
      <c r="CF50" s="149">
        <f t="shared" si="57"/>
        <v>0</v>
      </c>
      <c r="CG50" s="149">
        <f t="shared" si="58"/>
        <v>0</v>
      </c>
      <c r="CH50" s="149">
        <f t="shared" si="59"/>
        <v>0</v>
      </c>
      <c r="CI50" s="149">
        <f t="shared" si="60"/>
        <v>0</v>
      </c>
      <c r="CJ50" s="149">
        <f t="shared" si="61"/>
        <v>0</v>
      </c>
      <c r="CK50" s="149">
        <f t="shared" si="62"/>
        <v>0</v>
      </c>
      <c r="CL50" s="149">
        <f t="shared" si="63"/>
        <v>0</v>
      </c>
      <c r="CM50" s="149">
        <f t="shared" si="64"/>
        <v>0</v>
      </c>
      <c r="CN50" s="149">
        <f t="shared" si="65"/>
        <v>0</v>
      </c>
      <c r="CO50" s="149">
        <f t="shared" si="66"/>
        <v>0</v>
      </c>
      <c r="CP50" s="149">
        <f t="shared" si="67"/>
        <v>0</v>
      </c>
      <c r="CQ50" s="149">
        <f t="shared" si="68"/>
        <v>0</v>
      </c>
      <c r="CR50" s="149">
        <f t="shared" si="69"/>
        <v>0</v>
      </c>
      <c r="CS50" s="149">
        <f t="shared" si="70"/>
        <v>0</v>
      </c>
      <c r="CT50" s="149">
        <f t="shared" si="71"/>
        <v>0</v>
      </c>
      <c r="CU50" s="149">
        <f t="shared" si="72"/>
        <v>0</v>
      </c>
      <c r="CV50" s="149">
        <f t="shared" si="73"/>
        <v>0</v>
      </c>
      <c r="CW50" s="149">
        <f t="shared" si="74"/>
        <v>0</v>
      </c>
      <c r="CX50" s="149">
        <f t="shared" si="75"/>
        <v>0</v>
      </c>
      <c r="CY50" s="149">
        <f t="shared" si="76"/>
        <v>0</v>
      </c>
      <c r="CZ50" s="149">
        <f t="shared" si="124"/>
        <v>0</v>
      </c>
      <c r="DA50" s="149">
        <f t="shared" si="77"/>
        <v>0</v>
      </c>
      <c r="DB50" s="149">
        <f t="shared" si="78"/>
        <v>0</v>
      </c>
      <c r="DC50" s="150">
        <f t="shared" si="79"/>
        <v>0</v>
      </c>
      <c r="DD50" s="71"/>
      <c r="DE50" s="72"/>
      <c r="DF50" s="72"/>
      <c r="DG50" s="72"/>
      <c r="DH50" s="72"/>
      <c r="DI50" s="72"/>
      <c r="DJ50" s="72"/>
      <c r="DK50" s="72"/>
      <c r="DL50" s="72"/>
      <c r="DM50" s="72"/>
      <c r="DN50" s="72"/>
      <c r="DO50" s="72"/>
      <c r="DP50" s="72"/>
      <c r="DQ50" s="72"/>
      <c r="DR50" s="72"/>
      <c r="DS50" s="72"/>
      <c r="DT50" s="72"/>
      <c r="DU50" s="72"/>
      <c r="DV50" s="73"/>
      <c r="DW50" s="149">
        <f t="shared" si="80"/>
        <v>0</v>
      </c>
      <c r="DX50" s="149">
        <f t="shared" si="81"/>
        <v>0</v>
      </c>
      <c r="DY50" s="149">
        <f t="shared" si="82"/>
        <v>0</v>
      </c>
      <c r="DZ50" s="149">
        <f t="shared" si="83"/>
        <v>0</v>
      </c>
      <c r="EA50" s="149">
        <f t="shared" si="84"/>
        <v>0</v>
      </c>
      <c r="EB50" s="149">
        <f t="shared" si="85"/>
        <v>0</v>
      </c>
      <c r="EC50" s="149">
        <f t="shared" si="86"/>
        <v>0</v>
      </c>
      <c r="ED50" s="149">
        <f t="shared" si="87"/>
        <v>0</v>
      </c>
      <c r="EE50" s="149">
        <f t="shared" si="88"/>
        <v>0</v>
      </c>
      <c r="EF50" s="149">
        <f t="shared" si="89"/>
        <v>0</v>
      </c>
      <c r="EG50" s="149">
        <f t="shared" si="90"/>
        <v>0</v>
      </c>
      <c r="EH50" s="149">
        <f t="shared" si="91"/>
        <v>0</v>
      </c>
      <c r="EI50" s="149">
        <f t="shared" si="92"/>
        <v>0</v>
      </c>
      <c r="EJ50" s="149">
        <f t="shared" si="93"/>
        <v>0</v>
      </c>
      <c r="EK50" s="149">
        <f t="shared" si="94"/>
        <v>0</v>
      </c>
      <c r="EL50" s="149">
        <f t="shared" si="95"/>
        <v>0</v>
      </c>
      <c r="EM50" s="149">
        <f t="shared" si="96"/>
        <v>0</v>
      </c>
      <c r="EN50" s="149">
        <f t="shared" si="97"/>
        <v>0</v>
      </c>
      <c r="EO50" s="149">
        <f t="shared" si="98"/>
        <v>0</v>
      </c>
      <c r="EP50" s="149">
        <f t="shared" si="99"/>
        <v>0</v>
      </c>
      <c r="EQ50" s="149">
        <f t="shared" si="100"/>
        <v>0</v>
      </c>
      <c r="ER50" s="149">
        <f t="shared" si="101"/>
        <v>0</v>
      </c>
    </row>
    <row r="51" spans="1:148" x14ac:dyDescent="0.35">
      <c r="A51" s="62">
        <f>ROWS($12:51)-1</f>
        <v>39</v>
      </c>
      <c r="B51" s="95"/>
      <c r="C51" s="69"/>
      <c r="D51" s="95"/>
      <c r="E51" s="96"/>
      <c r="F51" s="137"/>
      <c r="G51" s="137"/>
      <c r="H51" s="96"/>
      <c r="I51" s="92">
        <f t="shared" si="47"/>
        <v>0</v>
      </c>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99">
        <f t="shared" si="104"/>
        <v>0</v>
      </c>
      <c r="AJ51" s="27">
        <f t="shared" si="105"/>
        <v>0</v>
      </c>
      <c r="AK51" s="27">
        <f t="shared" si="106"/>
        <v>0</v>
      </c>
      <c r="AL51" s="27">
        <f t="shared" si="107"/>
        <v>0</v>
      </c>
      <c r="AM51" s="27">
        <f t="shared" si="108"/>
        <v>0</v>
      </c>
      <c r="AN51" s="27">
        <f t="shared" si="109"/>
        <v>0</v>
      </c>
      <c r="AO51" s="27">
        <f t="shared" si="110"/>
        <v>0</v>
      </c>
      <c r="AP51" s="27">
        <f t="shared" si="111"/>
        <v>0</v>
      </c>
      <c r="AQ51" s="27">
        <f t="shared" si="112"/>
        <v>0</v>
      </c>
      <c r="AR51" s="27">
        <f t="shared" si="113"/>
        <v>0</v>
      </c>
      <c r="AS51" s="27">
        <f t="shared" si="114"/>
        <v>0</v>
      </c>
      <c r="AT51" s="27">
        <f t="shared" si="115"/>
        <v>0</v>
      </c>
      <c r="AU51" s="27">
        <f t="shared" si="116"/>
        <v>0</v>
      </c>
      <c r="AV51" s="27">
        <f t="shared" si="117"/>
        <v>0</v>
      </c>
      <c r="AW51" s="27">
        <f t="shared" si="118"/>
        <v>0</v>
      </c>
      <c r="AX51" s="27">
        <f t="shared" si="119"/>
        <v>0</v>
      </c>
      <c r="AY51" s="27">
        <f t="shared" si="120"/>
        <v>0</v>
      </c>
      <c r="AZ51" s="27">
        <f t="shared" si="121"/>
        <v>0</v>
      </c>
      <c r="BA51" s="27">
        <f t="shared" si="122"/>
        <v>0</v>
      </c>
      <c r="BB51" s="26">
        <f t="shared" si="48"/>
        <v>0</v>
      </c>
      <c r="BC51" s="26">
        <f t="shared" si="49"/>
        <v>0</v>
      </c>
      <c r="BD51" s="26">
        <f t="shared" si="50"/>
        <v>0</v>
      </c>
      <c r="BE51" s="26">
        <f t="shared" si="51"/>
        <v>0</v>
      </c>
      <c r="BF51" s="26">
        <f t="shared" si="52"/>
        <v>0</v>
      </c>
      <c r="BG51" s="26">
        <f t="shared" si="53"/>
        <v>0</v>
      </c>
      <c r="BH51" s="107">
        <f t="shared" si="54"/>
        <v>0</v>
      </c>
      <c r="BI51" s="36">
        <f t="shared" si="103"/>
        <v>0</v>
      </c>
      <c r="BJ51" s="36">
        <f t="shared" si="123"/>
        <v>0</v>
      </c>
      <c r="BK51" s="149">
        <f t="shared" si="55"/>
        <v>0</v>
      </c>
      <c r="BL51" s="150">
        <f t="shared" si="56"/>
        <v>0</v>
      </c>
      <c r="BM51" s="71"/>
      <c r="BN51" s="72"/>
      <c r="BO51" s="72"/>
      <c r="BP51" s="72"/>
      <c r="BQ51" s="72"/>
      <c r="BR51" s="72"/>
      <c r="BS51" s="72"/>
      <c r="BT51" s="72"/>
      <c r="BU51" s="72"/>
      <c r="BV51" s="72"/>
      <c r="BW51" s="72"/>
      <c r="BX51" s="72"/>
      <c r="BY51" s="72"/>
      <c r="BZ51" s="72"/>
      <c r="CA51" s="72"/>
      <c r="CB51" s="72"/>
      <c r="CC51" s="72"/>
      <c r="CD51" s="72"/>
      <c r="CE51" s="73"/>
      <c r="CF51" s="149">
        <f t="shared" si="57"/>
        <v>0</v>
      </c>
      <c r="CG51" s="149">
        <f t="shared" si="58"/>
        <v>0</v>
      </c>
      <c r="CH51" s="149">
        <f t="shared" si="59"/>
        <v>0</v>
      </c>
      <c r="CI51" s="149">
        <f t="shared" si="60"/>
        <v>0</v>
      </c>
      <c r="CJ51" s="149">
        <f t="shared" si="61"/>
        <v>0</v>
      </c>
      <c r="CK51" s="149">
        <f t="shared" si="62"/>
        <v>0</v>
      </c>
      <c r="CL51" s="149">
        <f t="shared" si="63"/>
        <v>0</v>
      </c>
      <c r="CM51" s="149">
        <f t="shared" si="64"/>
        <v>0</v>
      </c>
      <c r="CN51" s="149">
        <f t="shared" si="65"/>
        <v>0</v>
      </c>
      <c r="CO51" s="149">
        <f t="shared" si="66"/>
        <v>0</v>
      </c>
      <c r="CP51" s="149">
        <f t="shared" si="67"/>
        <v>0</v>
      </c>
      <c r="CQ51" s="149">
        <f t="shared" si="68"/>
        <v>0</v>
      </c>
      <c r="CR51" s="149">
        <f t="shared" si="69"/>
        <v>0</v>
      </c>
      <c r="CS51" s="149">
        <f t="shared" si="70"/>
        <v>0</v>
      </c>
      <c r="CT51" s="149">
        <f t="shared" si="71"/>
        <v>0</v>
      </c>
      <c r="CU51" s="149">
        <f t="shared" si="72"/>
        <v>0</v>
      </c>
      <c r="CV51" s="149">
        <f t="shared" si="73"/>
        <v>0</v>
      </c>
      <c r="CW51" s="149">
        <f t="shared" si="74"/>
        <v>0</v>
      </c>
      <c r="CX51" s="149">
        <f t="shared" si="75"/>
        <v>0</v>
      </c>
      <c r="CY51" s="149">
        <f t="shared" si="76"/>
        <v>0</v>
      </c>
      <c r="CZ51" s="149">
        <f t="shared" si="124"/>
        <v>0</v>
      </c>
      <c r="DA51" s="149">
        <f t="shared" si="77"/>
        <v>0</v>
      </c>
      <c r="DB51" s="149">
        <f t="shared" si="78"/>
        <v>0</v>
      </c>
      <c r="DC51" s="150">
        <f t="shared" si="79"/>
        <v>0</v>
      </c>
      <c r="DD51" s="71"/>
      <c r="DE51" s="72"/>
      <c r="DF51" s="72"/>
      <c r="DG51" s="72"/>
      <c r="DH51" s="72"/>
      <c r="DI51" s="72"/>
      <c r="DJ51" s="72"/>
      <c r="DK51" s="72"/>
      <c r="DL51" s="72"/>
      <c r="DM51" s="72"/>
      <c r="DN51" s="72"/>
      <c r="DO51" s="72"/>
      <c r="DP51" s="72"/>
      <c r="DQ51" s="72"/>
      <c r="DR51" s="72"/>
      <c r="DS51" s="72"/>
      <c r="DT51" s="72"/>
      <c r="DU51" s="72"/>
      <c r="DV51" s="73"/>
      <c r="DW51" s="149">
        <f t="shared" si="80"/>
        <v>0</v>
      </c>
      <c r="DX51" s="149">
        <f t="shared" si="81"/>
        <v>0</v>
      </c>
      <c r="DY51" s="149">
        <f t="shared" si="82"/>
        <v>0</v>
      </c>
      <c r="DZ51" s="149">
        <f t="shared" si="83"/>
        <v>0</v>
      </c>
      <c r="EA51" s="149">
        <f t="shared" si="84"/>
        <v>0</v>
      </c>
      <c r="EB51" s="149">
        <f t="shared" si="85"/>
        <v>0</v>
      </c>
      <c r="EC51" s="149">
        <f t="shared" si="86"/>
        <v>0</v>
      </c>
      <c r="ED51" s="149">
        <f t="shared" si="87"/>
        <v>0</v>
      </c>
      <c r="EE51" s="149">
        <f t="shared" si="88"/>
        <v>0</v>
      </c>
      <c r="EF51" s="149">
        <f t="shared" si="89"/>
        <v>0</v>
      </c>
      <c r="EG51" s="149">
        <f t="shared" si="90"/>
        <v>0</v>
      </c>
      <c r="EH51" s="149">
        <f t="shared" si="91"/>
        <v>0</v>
      </c>
      <c r="EI51" s="149">
        <f t="shared" si="92"/>
        <v>0</v>
      </c>
      <c r="EJ51" s="149">
        <f t="shared" si="93"/>
        <v>0</v>
      </c>
      <c r="EK51" s="149">
        <f t="shared" si="94"/>
        <v>0</v>
      </c>
      <c r="EL51" s="149">
        <f t="shared" si="95"/>
        <v>0</v>
      </c>
      <c r="EM51" s="149">
        <f t="shared" si="96"/>
        <v>0</v>
      </c>
      <c r="EN51" s="149">
        <f t="shared" si="97"/>
        <v>0</v>
      </c>
      <c r="EO51" s="149">
        <f t="shared" si="98"/>
        <v>0</v>
      </c>
      <c r="EP51" s="149">
        <f t="shared" si="99"/>
        <v>0</v>
      </c>
      <c r="EQ51" s="149">
        <f t="shared" si="100"/>
        <v>0</v>
      </c>
      <c r="ER51" s="149">
        <f t="shared" si="101"/>
        <v>0</v>
      </c>
    </row>
    <row r="52" spans="1:148" x14ac:dyDescent="0.35">
      <c r="A52" s="62">
        <f>ROWS($12:52)-1</f>
        <v>40</v>
      </c>
      <c r="B52" s="95"/>
      <c r="C52" s="69"/>
      <c r="D52" s="95"/>
      <c r="E52" s="96"/>
      <c r="F52" s="137"/>
      <c r="G52" s="137"/>
      <c r="H52" s="96"/>
      <c r="I52" s="92">
        <f t="shared" si="47"/>
        <v>0</v>
      </c>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99">
        <f t="shared" si="104"/>
        <v>0</v>
      </c>
      <c r="AJ52" s="27">
        <f t="shared" si="105"/>
        <v>0</v>
      </c>
      <c r="AK52" s="27">
        <f t="shared" si="106"/>
        <v>0</v>
      </c>
      <c r="AL52" s="27">
        <f t="shared" si="107"/>
        <v>0</v>
      </c>
      <c r="AM52" s="27">
        <f t="shared" si="108"/>
        <v>0</v>
      </c>
      <c r="AN52" s="27">
        <f t="shared" si="109"/>
        <v>0</v>
      </c>
      <c r="AO52" s="27">
        <f t="shared" si="110"/>
        <v>0</v>
      </c>
      <c r="AP52" s="27">
        <f t="shared" si="111"/>
        <v>0</v>
      </c>
      <c r="AQ52" s="27">
        <f t="shared" si="112"/>
        <v>0</v>
      </c>
      <c r="AR52" s="27">
        <f t="shared" si="113"/>
        <v>0</v>
      </c>
      <c r="AS52" s="27">
        <f t="shared" si="114"/>
        <v>0</v>
      </c>
      <c r="AT52" s="27">
        <f t="shared" si="115"/>
        <v>0</v>
      </c>
      <c r="AU52" s="27">
        <f t="shared" si="116"/>
        <v>0</v>
      </c>
      <c r="AV52" s="27">
        <f t="shared" si="117"/>
        <v>0</v>
      </c>
      <c r="AW52" s="27">
        <f t="shared" si="118"/>
        <v>0</v>
      </c>
      <c r="AX52" s="27">
        <f t="shared" si="119"/>
        <v>0</v>
      </c>
      <c r="AY52" s="27">
        <f t="shared" si="120"/>
        <v>0</v>
      </c>
      <c r="AZ52" s="27">
        <f t="shared" si="121"/>
        <v>0</v>
      </c>
      <c r="BA52" s="27">
        <f t="shared" si="122"/>
        <v>0</v>
      </c>
      <c r="BB52" s="26">
        <f t="shared" si="48"/>
        <v>0</v>
      </c>
      <c r="BC52" s="26">
        <f t="shared" si="49"/>
        <v>0</v>
      </c>
      <c r="BD52" s="26">
        <f t="shared" si="50"/>
        <v>0</v>
      </c>
      <c r="BE52" s="26">
        <f t="shared" si="51"/>
        <v>0</v>
      </c>
      <c r="BF52" s="26">
        <f t="shared" si="52"/>
        <v>0</v>
      </c>
      <c r="BG52" s="26">
        <f t="shared" si="53"/>
        <v>0</v>
      </c>
      <c r="BH52" s="107">
        <f t="shared" si="54"/>
        <v>0</v>
      </c>
      <c r="BI52" s="36">
        <f t="shared" si="103"/>
        <v>0</v>
      </c>
      <c r="BJ52" s="36">
        <f t="shared" si="123"/>
        <v>0</v>
      </c>
      <c r="BK52" s="149">
        <f t="shared" si="55"/>
        <v>0</v>
      </c>
      <c r="BL52" s="150">
        <f t="shared" si="56"/>
        <v>0</v>
      </c>
      <c r="BM52" s="71"/>
      <c r="BN52" s="72"/>
      <c r="BO52" s="72"/>
      <c r="BP52" s="72"/>
      <c r="BQ52" s="72"/>
      <c r="BR52" s="72"/>
      <c r="BS52" s="72"/>
      <c r="BT52" s="72"/>
      <c r="BU52" s="72"/>
      <c r="BV52" s="72"/>
      <c r="BW52" s="72"/>
      <c r="BX52" s="72"/>
      <c r="BY52" s="72"/>
      <c r="BZ52" s="72"/>
      <c r="CA52" s="72"/>
      <c r="CB52" s="72"/>
      <c r="CC52" s="72"/>
      <c r="CD52" s="72"/>
      <c r="CE52" s="73"/>
      <c r="CF52" s="149">
        <f t="shared" si="57"/>
        <v>0</v>
      </c>
      <c r="CG52" s="149">
        <f t="shared" si="58"/>
        <v>0</v>
      </c>
      <c r="CH52" s="149">
        <f t="shared" si="59"/>
        <v>0</v>
      </c>
      <c r="CI52" s="149">
        <f t="shared" si="60"/>
        <v>0</v>
      </c>
      <c r="CJ52" s="149">
        <f t="shared" si="61"/>
        <v>0</v>
      </c>
      <c r="CK52" s="149">
        <f t="shared" si="62"/>
        <v>0</v>
      </c>
      <c r="CL52" s="149">
        <f t="shared" si="63"/>
        <v>0</v>
      </c>
      <c r="CM52" s="149">
        <f t="shared" si="64"/>
        <v>0</v>
      </c>
      <c r="CN52" s="149">
        <f t="shared" si="65"/>
        <v>0</v>
      </c>
      <c r="CO52" s="149">
        <f t="shared" si="66"/>
        <v>0</v>
      </c>
      <c r="CP52" s="149">
        <f t="shared" si="67"/>
        <v>0</v>
      </c>
      <c r="CQ52" s="149">
        <f t="shared" si="68"/>
        <v>0</v>
      </c>
      <c r="CR52" s="149">
        <f t="shared" si="69"/>
        <v>0</v>
      </c>
      <c r="CS52" s="149">
        <f t="shared" si="70"/>
        <v>0</v>
      </c>
      <c r="CT52" s="149">
        <f t="shared" si="71"/>
        <v>0</v>
      </c>
      <c r="CU52" s="149">
        <f t="shared" si="72"/>
        <v>0</v>
      </c>
      <c r="CV52" s="149">
        <f t="shared" si="73"/>
        <v>0</v>
      </c>
      <c r="CW52" s="149">
        <f t="shared" si="74"/>
        <v>0</v>
      </c>
      <c r="CX52" s="149">
        <f t="shared" si="75"/>
        <v>0</v>
      </c>
      <c r="CY52" s="149">
        <f t="shared" si="76"/>
        <v>0</v>
      </c>
      <c r="CZ52" s="149">
        <f t="shared" si="124"/>
        <v>0</v>
      </c>
      <c r="DA52" s="149">
        <f t="shared" si="77"/>
        <v>0</v>
      </c>
      <c r="DB52" s="149">
        <f t="shared" si="78"/>
        <v>0</v>
      </c>
      <c r="DC52" s="150">
        <f t="shared" si="79"/>
        <v>0</v>
      </c>
      <c r="DD52" s="71"/>
      <c r="DE52" s="72"/>
      <c r="DF52" s="72"/>
      <c r="DG52" s="72"/>
      <c r="DH52" s="72"/>
      <c r="DI52" s="72"/>
      <c r="DJ52" s="72"/>
      <c r="DK52" s="72"/>
      <c r="DL52" s="72"/>
      <c r="DM52" s="72"/>
      <c r="DN52" s="72"/>
      <c r="DO52" s="72"/>
      <c r="DP52" s="72"/>
      <c r="DQ52" s="72"/>
      <c r="DR52" s="72"/>
      <c r="DS52" s="72"/>
      <c r="DT52" s="72"/>
      <c r="DU52" s="72"/>
      <c r="DV52" s="73"/>
      <c r="DW52" s="149">
        <f t="shared" si="80"/>
        <v>0</v>
      </c>
      <c r="DX52" s="149">
        <f t="shared" si="81"/>
        <v>0</v>
      </c>
      <c r="DY52" s="149">
        <f t="shared" si="82"/>
        <v>0</v>
      </c>
      <c r="DZ52" s="149">
        <f t="shared" si="83"/>
        <v>0</v>
      </c>
      <c r="EA52" s="149">
        <f t="shared" si="84"/>
        <v>0</v>
      </c>
      <c r="EB52" s="149">
        <f t="shared" si="85"/>
        <v>0</v>
      </c>
      <c r="EC52" s="149">
        <f t="shared" si="86"/>
        <v>0</v>
      </c>
      <c r="ED52" s="149">
        <f t="shared" si="87"/>
        <v>0</v>
      </c>
      <c r="EE52" s="149">
        <f t="shared" si="88"/>
        <v>0</v>
      </c>
      <c r="EF52" s="149">
        <f t="shared" si="89"/>
        <v>0</v>
      </c>
      <c r="EG52" s="149">
        <f t="shared" si="90"/>
        <v>0</v>
      </c>
      <c r="EH52" s="149">
        <f t="shared" si="91"/>
        <v>0</v>
      </c>
      <c r="EI52" s="149">
        <f t="shared" si="92"/>
        <v>0</v>
      </c>
      <c r="EJ52" s="149">
        <f t="shared" si="93"/>
        <v>0</v>
      </c>
      <c r="EK52" s="149">
        <f t="shared" si="94"/>
        <v>0</v>
      </c>
      <c r="EL52" s="149">
        <f t="shared" si="95"/>
        <v>0</v>
      </c>
      <c r="EM52" s="149">
        <f t="shared" si="96"/>
        <v>0</v>
      </c>
      <c r="EN52" s="149">
        <f t="shared" si="97"/>
        <v>0</v>
      </c>
      <c r="EO52" s="149">
        <f t="shared" si="98"/>
        <v>0</v>
      </c>
      <c r="EP52" s="149">
        <f t="shared" si="99"/>
        <v>0</v>
      </c>
      <c r="EQ52" s="149">
        <f t="shared" si="100"/>
        <v>0</v>
      </c>
      <c r="ER52" s="149">
        <f t="shared" si="101"/>
        <v>0</v>
      </c>
    </row>
    <row r="53" spans="1:148" x14ac:dyDescent="0.35">
      <c r="A53" s="62">
        <f>ROWS($12:53)-1</f>
        <v>41</v>
      </c>
      <c r="B53" s="95"/>
      <c r="C53" s="69"/>
      <c r="D53" s="95"/>
      <c r="E53" s="96"/>
      <c r="F53" s="137"/>
      <c r="G53" s="137"/>
      <c r="H53" s="96"/>
      <c r="I53" s="92">
        <f t="shared" si="47"/>
        <v>0</v>
      </c>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99">
        <f t="shared" si="104"/>
        <v>0</v>
      </c>
      <c r="AJ53" s="27">
        <f t="shared" si="105"/>
        <v>0</v>
      </c>
      <c r="AK53" s="27">
        <f t="shared" si="106"/>
        <v>0</v>
      </c>
      <c r="AL53" s="27">
        <f t="shared" si="107"/>
        <v>0</v>
      </c>
      <c r="AM53" s="27">
        <f t="shared" si="108"/>
        <v>0</v>
      </c>
      <c r="AN53" s="27">
        <f t="shared" si="109"/>
        <v>0</v>
      </c>
      <c r="AO53" s="27">
        <f t="shared" si="110"/>
        <v>0</v>
      </c>
      <c r="AP53" s="27">
        <f t="shared" si="111"/>
        <v>0</v>
      </c>
      <c r="AQ53" s="27">
        <f t="shared" si="112"/>
        <v>0</v>
      </c>
      <c r="AR53" s="27">
        <f t="shared" si="113"/>
        <v>0</v>
      </c>
      <c r="AS53" s="27">
        <f t="shared" si="114"/>
        <v>0</v>
      </c>
      <c r="AT53" s="27">
        <f t="shared" si="115"/>
        <v>0</v>
      </c>
      <c r="AU53" s="27">
        <f t="shared" si="116"/>
        <v>0</v>
      </c>
      <c r="AV53" s="27">
        <f t="shared" si="117"/>
        <v>0</v>
      </c>
      <c r="AW53" s="27">
        <f t="shared" si="118"/>
        <v>0</v>
      </c>
      <c r="AX53" s="27">
        <f t="shared" si="119"/>
        <v>0</v>
      </c>
      <c r="AY53" s="27">
        <f t="shared" si="120"/>
        <v>0</v>
      </c>
      <c r="AZ53" s="27">
        <f t="shared" si="121"/>
        <v>0</v>
      </c>
      <c r="BA53" s="27">
        <f t="shared" si="122"/>
        <v>0</v>
      </c>
      <c r="BB53" s="26">
        <f t="shared" si="48"/>
        <v>0</v>
      </c>
      <c r="BC53" s="26">
        <f t="shared" si="49"/>
        <v>0</v>
      </c>
      <c r="BD53" s="26">
        <f t="shared" si="50"/>
        <v>0</v>
      </c>
      <c r="BE53" s="26">
        <f t="shared" si="51"/>
        <v>0</v>
      </c>
      <c r="BF53" s="26">
        <f t="shared" si="52"/>
        <v>0</v>
      </c>
      <c r="BG53" s="26">
        <f t="shared" si="53"/>
        <v>0</v>
      </c>
      <c r="BH53" s="107">
        <f t="shared" si="54"/>
        <v>0</v>
      </c>
      <c r="BI53" s="36">
        <f t="shared" si="103"/>
        <v>0</v>
      </c>
      <c r="BJ53" s="36">
        <f t="shared" si="123"/>
        <v>0</v>
      </c>
      <c r="BK53" s="149">
        <f t="shared" si="55"/>
        <v>0</v>
      </c>
      <c r="BL53" s="150">
        <f t="shared" si="56"/>
        <v>0</v>
      </c>
      <c r="BM53" s="71"/>
      <c r="BN53" s="72"/>
      <c r="BO53" s="72"/>
      <c r="BP53" s="72"/>
      <c r="BQ53" s="72"/>
      <c r="BR53" s="72"/>
      <c r="BS53" s="72"/>
      <c r="BT53" s="72"/>
      <c r="BU53" s="72"/>
      <c r="BV53" s="72"/>
      <c r="BW53" s="72"/>
      <c r="BX53" s="72"/>
      <c r="BY53" s="72"/>
      <c r="BZ53" s="72"/>
      <c r="CA53" s="72"/>
      <c r="CB53" s="72"/>
      <c r="CC53" s="72"/>
      <c r="CD53" s="72"/>
      <c r="CE53" s="73"/>
      <c r="CF53" s="149">
        <f t="shared" si="57"/>
        <v>0</v>
      </c>
      <c r="CG53" s="149">
        <f t="shared" si="58"/>
        <v>0</v>
      </c>
      <c r="CH53" s="149">
        <f t="shared" si="59"/>
        <v>0</v>
      </c>
      <c r="CI53" s="149">
        <f t="shared" si="60"/>
        <v>0</v>
      </c>
      <c r="CJ53" s="149">
        <f t="shared" si="61"/>
        <v>0</v>
      </c>
      <c r="CK53" s="149">
        <f t="shared" si="62"/>
        <v>0</v>
      </c>
      <c r="CL53" s="149">
        <f t="shared" si="63"/>
        <v>0</v>
      </c>
      <c r="CM53" s="149">
        <f t="shared" si="64"/>
        <v>0</v>
      </c>
      <c r="CN53" s="149">
        <f t="shared" si="65"/>
        <v>0</v>
      </c>
      <c r="CO53" s="149">
        <f t="shared" si="66"/>
        <v>0</v>
      </c>
      <c r="CP53" s="149">
        <f t="shared" si="67"/>
        <v>0</v>
      </c>
      <c r="CQ53" s="149">
        <f t="shared" si="68"/>
        <v>0</v>
      </c>
      <c r="CR53" s="149">
        <f t="shared" si="69"/>
        <v>0</v>
      </c>
      <c r="CS53" s="149">
        <f t="shared" si="70"/>
        <v>0</v>
      </c>
      <c r="CT53" s="149">
        <f t="shared" si="71"/>
        <v>0</v>
      </c>
      <c r="CU53" s="149">
        <f t="shared" si="72"/>
        <v>0</v>
      </c>
      <c r="CV53" s="149">
        <f t="shared" si="73"/>
        <v>0</v>
      </c>
      <c r="CW53" s="149">
        <f t="shared" si="74"/>
        <v>0</v>
      </c>
      <c r="CX53" s="149">
        <f t="shared" si="75"/>
        <v>0</v>
      </c>
      <c r="CY53" s="149">
        <f t="shared" si="76"/>
        <v>0</v>
      </c>
      <c r="CZ53" s="149">
        <f t="shared" si="124"/>
        <v>0</v>
      </c>
      <c r="DA53" s="149">
        <f t="shared" si="77"/>
        <v>0</v>
      </c>
      <c r="DB53" s="149">
        <f t="shared" si="78"/>
        <v>0</v>
      </c>
      <c r="DC53" s="150">
        <f t="shared" si="79"/>
        <v>0</v>
      </c>
      <c r="DD53" s="71"/>
      <c r="DE53" s="72"/>
      <c r="DF53" s="72"/>
      <c r="DG53" s="72"/>
      <c r="DH53" s="72"/>
      <c r="DI53" s="72"/>
      <c r="DJ53" s="72"/>
      <c r="DK53" s="72"/>
      <c r="DL53" s="72"/>
      <c r="DM53" s="72"/>
      <c r="DN53" s="72"/>
      <c r="DO53" s="72"/>
      <c r="DP53" s="72"/>
      <c r="DQ53" s="72"/>
      <c r="DR53" s="72"/>
      <c r="DS53" s="72"/>
      <c r="DT53" s="72"/>
      <c r="DU53" s="72"/>
      <c r="DV53" s="73"/>
      <c r="DW53" s="149">
        <f t="shared" si="80"/>
        <v>0</v>
      </c>
      <c r="DX53" s="149">
        <f t="shared" si="81"/>
        <v>0</v>
      </c>
      <c r="DY53" s="149">
        <f t="shared" si="82"/>
        <v>0</v>
      </c>
      <c r="DZ53" s="149">
        <f t="shared" si="83"/>
        <v>0</v>
      </c>
      <c r="EA53" s="149">
        <f t="shared" si="84"/>
        <v>0</v>
      </c>
      <c r="EB53" s="149">
        <f t="shared" si="85"/>
        <v>0</v>
      </c>
      <c r="EC53" s="149">
        <f t="shared" si="86"/>
        <v>0</v>
      </c>
      <c r="ED53" s="149">
        <f t="shared" si="87"/>
        <v>0</v>
      </c>
      <c r="EE53" s="149">
        <f t="shared" si="88"/>
        <v>0</v>
      </c>
      <c r="EF53" s="149">
        <f t="shared" si="89"/>
        <v>0</v>
      </c>
      <c r="EG53" s="149">
        <f t="shared" si="90"/>
        <v>0</v>
      </c>
      <c r="EH53" s="149">
        <f t="shared" si="91"/>
        <v>0</v>
      </c>
      <c r="EI53" s="149">
        <f t="shared" si="92"/>
        <v>0</v>
      </c>
      <c r="EJ53" s="149">
        <f t="shared" si="93"/>
        <v>0</v>
      </c>
      <c r="EK53" s="149">
        <f t="shared" si="94"/>
        <v>0</v>
      </c>
      <c r="EL53" s="149">
        <f t="shared" si="95"/>
        <v>0</v>
      </c>
      <c r="EM53" s="149">
        <f t="shared" si="96"/>
        <v>0</v>
      </c>
      <c r="EN53" s="149">
        <f t="shared" si="97"/>
        <v>0</v>
      </c>
      <c r="EO53" s="149">
        <f t="shared" si="98"/>
        <v>0</v>
      </c>
      <c r="EP53" s="149">
        <f t="shared" si="99"/>
        <v>0</v>
      </c>
      <c r="EQ53" s="149">
        <f t="shared" si="100"/>
        <v>0</v>
      </c>
      <c r="ER53" s="149">
        <f t="shared" si="101"/>
        <v>0</v>
      </c>
    </row>
    <row r="54" spans="1:148" x14ac:dyDescent="0.35">
      <c r="A54" s="62">
        <f>ROWS($12:54)-1</f>
        <v>42</v>
      </c>
      <c r="B54" s="95"/>
      <c r="C54" s="69"/>
      <c r="D54" s="95"/>
      <c r="E54" s="96"/>
      <c r="F54" s="137"/>
      <c r="G54" s="137"/>
      <c r="H54" s="96"/>
      <c r="I54" s="92">
        <f t="shared" si="47"/>
        <v>0</v>
      </c>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99">
        <f t="shared" si="104"/>
        <v>0</v>
      </c>
      <c r="AJ54" s="27">
        <f t="shared" si="105"/>
        <v>0</v>
      </c>
      <c r="AK54" s="27">
        <f t="shared" si="106"/>
        <v>0</v>
      </c>
      <c r="AL54" s="27">
        <f t="shared" si="107"/>
        <v>0</v>
      </c>
      <c r="AM54" s="27">
        <f t="shared" si="108"/>
        <v>0</v>
      </c>
      <c r="AN54" s="27">
        <f t="shared" si="109"/>
        <v>0</v>
      </c>
      <c r="AO54" s="27">
        <f t="shared" si="110"/>
        <v>0</v>
      </c>
      <c r="AP54" s="27">
        <f t="shared" si="111"/>
        <v>0</v>
      </c>
      <c r="AQ54" s="27">
        <f t="shared" si="112"/>
        <v>0</v>
      </c>
      <c r="AR54" s="27">
        <f t="shared" si="113"/>
        <v>0</v>
      </c>
      <c r="AS54" s="27">
        <f t="shared" si="114"/>
        <v>0</v>
      </c>
      <c r="AT54" s="27">
        <f t="shared" si="115"/>
        <v>0</v>
      </c>
      <c r="AU54" s="27">
        <f t="shared" si="116"/>
        <v>0</v>
      </c>
      <c r="AV54" s="27">
        <f t="shared" si="117"/>
        <v>0</v>
      </c>
      <c r="AW54" s="27">
        <f t="shared" si="118"/>
        <v>0</v>
      </c>
      <c r="AX54" s="27">
        <f t="shared" si="119"/>
        <v>0</v>
      </c>
      <c r="AY54" s="27">
        <f t="shared" si="120"/>
        <v>0</v>
      </c>
      <c r="AZ54" s="27">
        <f t="shared" si="121"/>
        <v>0</v>
      </c>
      <c r="BA54" s="27">
        <f t="shared" si="122"/>
        <v>0</v>
      </c>
      <c r="BB54" s="26">
        <f t="shared" si="48"/>
        <v>0</v>
      </c>
      <c r="BC54" s="26">
        <f t="shared" si="49"/>
        <v>0</v>
      </c>
      <c r="BD54" s="26">
        <f t="shared" si="50"/>
        <v>0</v>
      </c>
      <c r="BE54" s="26">
        <f t="shared" si="51"/>
        <v>0</v>
      </c>
      <c r="BF54" s="26">
        <f t="shared" si="52"/>
        <v>0</v>
      </c>
      <c r="BG54" s="26">
        <f t="shared" si="53"/>
        <v>0</v>
      </c>
      <c r="BH54" s="107">
        <f t="shared" si="54"/>
        <v>0</v>
      </c>
      <c r="BI54" s="36">
        <f t="shared" si="103"/>
        <v>0</v>
      </c>
      <c r="BJ54" s="36">
        <f t="shared" si="123"/>
        <v>0</v>
      </c>
      <c r="BK54" s="149">
        <f t="shared" si="55"/>
        <v>0</v>
      </c>
      <c r="BL54" s="150">
        <f t="shared" si="56"/>
        <v>0</v>
      </c>
      <c r="BM54" s="71"/>
      <c r="BN54" s="72"/>
      <c r="BO54" s="72"/>
      <c r="BP54" s="72"/>
      <c r="BQ54" s="72"/>
      <c r="BR54" s="72"/>
      <c r="BS54" s="72"/>
      <c r="BT54" s="72"/>
      <c r="BU54" s="72"/>
      <c r="BV54" s="72"/>
      <c r="BW54" s="72"/>
      <c r="BX54" s="72"/>
      <c r="BY54" s="72"/>
      <c r="BZ54" s="72"/>
      <c r="CA54" s="72"/>
      <c r="CB54" s="72"/>
      <c r="CC54" s="72"/>
      <c r="CD54" s="72"/>
      <c r="CE54" s="73"/>
      <c r="CF54" s="149">
        <f t="shared" si="57"/>
        <v>0</v>
      </c>
      <c r="CG54" s="149">
        <f t="shared" si="58"/>
        <v>0</v>
      </c>
      <c r="CH54" s="149">
        <f t="shared" si="59"/>
        <v>0</v>
      </c>
      <c r="CI54" s="149">
        <f t="shared" si="60"/>
        <v>0</v>
      </c>
      <c r="CJ54" s="149">
        <f t="shared" si="61"/>
        <v>0</v>
      </c>
      <c r="CK54" s="149">
        <f t="shared" si="62"/>
        <v>0</v>
      </c>
      <c r="CL54" s="149">
        <f t="shared" si="63"/>
        <v>0</v>
      </c>
      <c r="CM54" s="149">
        <f t="shared" si="64"/>
        <v>0</v>
      </c>
      <c r="CN54" s="149">
        <f t="shared" si="65"/>
        <v>0</v>
      </c>
      <c r="CO54" s="149">
        <f t="shared" si="66"/>
        <v>0</v>
      </c>
      <c r="CP54" s="149">
        <f t="shared" si="67"/>
        <v>0</v>
      </c>
      <c r="CQ54" s="149">
        <f t="shared" si="68"/>
        <v>0</v>
      </c>
      <c r="CR54" s="149">
        <f t="shared" si="69"/>
        <v>0</v>
      </c>
      <c r="CS54" s="149">
        <f t="shared" si="70"/>
        <v>0</v>
      </c>
      <c r="CT54" s="149">
        <f t="shared" si="71"/>
        <v>0</v>
      </c>
      <c r="CU54" s="149">
        <f t="shared" si="72"/>
        <v>0</v>
      </c>
      <c r="CV54" s="149">
        <f t="shared" si="73"/>
        <v>0</v>
      </c>
      <c r="CW54" s="149">
        <f t="shared" si="74"/>
        <v>0</v>
      </c>
      <c r="CX54" s="149">
        <f t="shared" si="75"/>
        <v>0</v>
      </c>
      <c r="CY54" s="149">
        <f t="shared" si="76"/>
        <v>0</v>
      </c>
      <c r="CZ54" s="149">
        <f t="shared" si="124"/>
        <v>0</v>
      </c>
      <c r="DA54" s="149">
        <f t="shared" si="77"/>
        <v>0</v>
      </c>
      <c r="DB54" s="149">
        <f t="shared" si="78"/>
        <v>0</v>
      </c>
      <c r="DC54" s="150">
        <f t="shared" si="79"/>
        <v>0</v>
      </c>
      <c r="DD54" s="71"/>
      <c r="DE54" s="72"/>
      <c r="DF54" s="72"/>
      <c r="DG54" s="72"/>
      <c r="DH54" s="72"/>
      <c r="DI54" s="72"/>
      <c r="DJ54" s="72"/>
      <c r="DK54" s="72"/>
      <c r="DL54" s="72"/>
      <c r="DM54" s="72"/>
      <c r="DN54" s="72"/>
      <c r="DO54" s="72"/>
      <c r="DP54" s="72"/>
      <c r="DQ54" s="72"/>
      <c r="DR54" s="72"/>
      <c r="DS54" s="72"/>
      <c r="DT54" s="72"/>
      <c r="DU54" s="72"/>
      <c r="DV54" s="73"/>
      <c r="DW54" s="149">
        <f t="shared" si="80"/>
        <v>0</v>
      </c>
      <c r="DX54" s="149">
        <f t="shared" si="81"/>
        <v>0</v>
      </c>
      <c r="DY54" s="149">
        <f t="shared" si="82"/>
        <v>0</v>
      </c>
      <c r="DZ54" s="149">
        <f t="shared" si="83"/>
        <v>0</v>
      </c>
      <c r="EA54" s="149">
        <f t="shared" si="84"/>
        <v>0</v>
      </c>
      <c r="EB54" s="149">
        <f t="shared" si="85"/>
        <v>0</v>
      </c>
      <c r="EC54" s="149">
        <f t="shared" si="86"/>
        <v>0</v>
      </c>
      <c r="ED54" s="149">
        <f t="shared" si="87"/>
        <v>0</v>
      </c>
      <c r="EE54" s="149">
        <f t="shared" si="88"/>
        <v>0</v>
      </c>
      <c r="EF54" s="149">
        <f t="shared" si="89"/>
        <v>0</v>
      </c>
      <c r="EG54" s="149">
        <f t="shared" si="90"/>
        <v>0</v>
      </c>
      <c r="EH54" s="149">
        <f t="shared" si="91"/>
        <v>0</v>
      </c>
      <c r="EI54" s="149">
        <f t="shared" si="92"/>
        <v>0</v>
      </c>
      <c r="EJ54" s="149">
        <f t="shared" si="93"/>
        <v>0</v>
      </c>
      <c r="EK54" s="149">
        <f t="shared" si="94"/>
        <v>0</v>
      </c>
      <c r="EL54" s="149">
        <f t="shared" si="95"/>
        <v>0</v>
      </c>
      <c r="EM54" s="149">
        <f t="shared" si="96"/>
        <v>0</v>
      </c>
      <c r="EN54" s="149">
        <f t="shared" si="97"/>
        <v>0</v>
      </c>
      <c r="EO54" s="149">
        <f t="shared" si="98"/>
        <v>0</v>
      </c>
      <c r="EP54" s="149">
        <f t="shared" si="99"/>
        <v>0</v>
      </c>
      <c r="EQ54" s="149">
        <f t="shared" si="100"/>
        <v>0</v>
      </c>
      <c r="ER54" s="149">
        <f t="shared" si="101"/>
        <v>0</v>
      </c>
    </row>
    <row r="55" spans="1:148" x14ac:dyDescent="0.35">
      <c r="A55" s="62">
        <f>ROWS($12:55)-1</f>
        <v>43</v>
      </c>
      <c r="B55" s="95"/>
      <c r="C55" s="69"/>
      <c r="D55" s="95"/>
      <c r="E55" s="96"/>
      <c r="F55" s="137"/>
      <c r="G55" s="137"/>
      <c r="H55" s="96"/>
      <c r="I55" s="92">
        <f t="shared" si="47"/>
        <v>0</v>
      </c>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99">
        <f t="shared" si="104"/>
        <v>0</v>
      </c>
      <c r="AJ55" s="27">
        <f t="shared" si="105"/>
        <v>0</v>
      </c>
      <c r="AK55" s="27">
        <f t="shared" si="106"/>
        <v>0</v>
      </c>
      <c r="AL55" s="27">
        <f t="shared" si="107"/>
        <v>0</v>
      </c>
      <c r="AM55" s="27">
        <f t="shared" si="108"/>
        <v>0</v>
      </c>
      <c r="AN55" s="27">
        <f t="shared" si="109"/>
        <v>0</v>
      </c>
      <c r="AO55" s="27">
        <f t="shared" si="110"/>
        <v>0</v>
      </c>
      <c r="AP55" s="27">
        <f t="shared" si="111"/>
        <v>0</v>
      </c>
      <c r="AQ55" s="27">
        <f t="shared" si="112"/>
        <v>0</v>
      </c>
      <c r="AR55" s="27">
        <f t="shared" si="113"/>
        <v>0</v>
      </c>
      <c r="AS55" s="27">
        <f t="shared" si="114"/>
        <v>0</v>
      </c>
      <c r="AT55" s="27">
        <f t="shared" si="115"/>
        <v>0</v>
      </c>
      <c r="AU55" s="27">
        <f t="shared" si="116"/>
        <v>0</v>
      </c>
      <c r="AV55" s="27">
        <f t="shared" si="117"/>
        <v>0</v>
      </c>
      <c r="AW55" s="27">
        <f t="shared" si="118"/>
        <v>0</v>
      </c>
      <c r="AX55" s="27">
        <f t="shared" si="119"/>
        <v>0</v>
      </c>
      <c r="AY55" s="27">
        <f t="shared" si="120"/>
        <v>0</v>
      </c>
      <c r="AZ55" s="27">
        <f t="shared" si="121"/>
        <v>0</v>
      </c>
      <c r="BA55" s="27">
        <f t="shared" si="122"/>
        <v>0</v>
      </c>
      <c r="BB55" s="26">
        <f t="shared" si="48"/>
        <v>0</v>
      </c>
      <c r="BC55" s="26">
        <f t="shared" si="49"/>
        <v>0</v>
      </c>
      <c r="BD55" s="26">
        <f t="shared" si="50"/>
        <v>0</v>
      </c>
      <c r="BE55" s="26">
        <f t="shared" si="51"/>
        <v>0</v>
      </c>
      <c r="BF55" s="26">
        <f t="shared" si="52"/>
        <v>0</v>
      </c>
      <c r="BG55" s="26">
        <f t="shared" si="53"/>
        <v>0</v>
      </c>
      <c r="BH55" s="107">
        <f t="shared" si="54"/>
        <v>0</v>
      </c>
      <c r="BI55" s="36">
        <f t="shared" si="103"/>
        <v>0</v>
      </c>
      <c r="BJ55" s="36">
        <f t="shared" si="123"/>
        <v>0</v>
      </c>
      <c r="BK55" s="149">
        <f t="shared" si="55"/>
        <v>0</v>
      </c>
      <c r="BL55" s="150">
        <f t="shared" si="56"/>
        <v>0</v>
      </c>
      <c r="BM55" s="71"/>
      <c r="BN55" s="72"/>
      <c r="BO55" s="72"/>
      <c r="BP55" s="72"/>
      <c r="BQ55" s="72"/>
      <c r="BR55" s="72"/>
      <c r="BS55" s="72"/>
      <c r="BT55" s="72"/>
      <c r="BU55" s="72"/>
      <c r="BV55" s="72"/>
      <c r="BW55" s="72"/>
      <c r="BX55" s="72"/>
      <c r="BY55" s="72"/>
      <c r="BZ55" s="72"/>
      <c r="CA55" s="72"/>
      <c r="CB55" s="72"/>
      <c r="CC55" s="72"/>
      <c r="CD55" s="72"/>
      <c r="CE55" s="73"/>
      <c r="CF55" s="149">
        <f t="shared" si="57"/>
        <v>0</v>
      </c>
      <c r="CG55" s="149">
        <f t="shared" si="58"/>
        <v>0</v>
      </c>
      <c r="CH55" s="149">
        <f t="shared" si="59"/>
        <v>0</v>
      </c>
      <c r="CI55" s="149">
        <f t="shared" si="60"/>
        <v>0</v>
      </c>
      <c r="CJ55" s="149">
        <f t="shared" si="61"/>
        <v>0</v>
      </c>
      <c r="CK55" s="149">
        <f t="shared" si="62"/>
        <v>0</v>
      </c>
      <c r="CL55" s="149">
        <f t="shared" si="63"/>
        <v>0</v>
      </c>
      <c r="CM55" s="149">
        <f t="shared" si="64"/>
        <v>0</v>
      </c>
      <c r="CN55" s="149">
        <f t="shared" si="65"/>
        <v>0</v>
      </c>
      <c r="CO55" s="149">
        <f t="shared" si="66"/>
        <v>0</v>
      </c>
      <c r="CP55" s="149">
        <f t="shared" si="67"/>
        <v>0</v>
      </c>
      <c r="CQ55" s="149">
        <f t="shared" si="68"/>
        <v>0</v>
      </c>
      <c r="CR55" s="149">
        <f t="shared" si="69"/>
        <v>0</v>
      </c>
      <c r="CS55" s="149">
        <f t="shared" si="70"/>
        <v>0</v>
      </c>
      <c r="CT55" s="149">
        <f t="shared" si="71"/>
        <v>0</v>
      </c>
      <c r="CU55" s="149">
        <f t="shared" si="72"/>
        <v>0</v>
      </c>
      <c r="CV55" s="149">
        <f t="shared" si="73"/>
        <v>0</v>
      </c>
      <c r="CW55" s="149">
        <f t="shared" si="74"/>
        <v>0</v>
      </c>
      <c r="CX55" s="149">
        <f t="shared" si="75"/>
        <v>0</v>
      </c>
      <c r="CY55" s="149">
        <f t="shared" si="76"/>
        <v>0</v>
      </c>
      <c r="CZ55" s="149">
        <f t="shared" si="124"/>
        <v>0</v>
      </c>
      <c r="DA55" s="149">
        <f t="shared" si="77"/>
        <v>0</v>
      </c>
      <c r="DB55" s="149">
        <f t="shared" si="78"/>
        <v>0</v>
      </c>
      <c r="DC55" s="150">
        <f t="shared" si="79"/>
        <v>0</v>
      </c>
      <c r="DD55" s="71"/>
      <c r="DE55" s="72"/>
      <c r="DF55" s="72"/>
      <c r="DG55" s="72"/>
      <c r="DH55" s="72"/>
      <c r="DI55" s="72"/>
      <c r="DJ55" s="72"/>
      <c r="DK55" s="72"/>
      <c r="DL55" s="72"/>
      <c r="DM55" s="72"/>
      <c r="DN55" s="72"/>
      <c r="DO55" s="72"/>
      <c r="DP55" s="72"/>
      <c r="DQ55" s="72"/>
      <c r="DR55" s="72"/>
      <c r="DS55" s="72"/>
      <c r="DT55" s="72"/>
      <c r="DU55" s="72"/>
      <c r="DV55" s="73"/>
      <c r="DW55" s="149">
        <f t="shared" si="80"/>
        <v>0</v>
      </c>
      <c r="DX55" s="149">
        <f t="shared" si="81"/>
        <v>0</v>
      </c>
      <c r="DY55" s="149">
        <f t="shared" si="82"/>
        <v>0</v>
      </c>
      <c r="DZ55" s="149">
        <f t="shared" si="83"/>
        <v>0</v>
      </c>
      <c r="EA55" s="149">
        <f t="shared" si="84"/>
        <v>0</v>
      </c>
      <c r="EB55" s="149">
        <f t="shared" si="85"/>
        <v>0</v>
      </c>
      <c r="EC55" s="149">
        <f t="shared" si="86"/>
        <v>0</v>
      </c>
      <c r="ED55" s="149">
        <f t="shared" si="87"/>
        <v>0</v>
      </c>
      <c r="EE55" s="149">
        <f t="shared" si="88"/>
        <v>0</v>
      </c>
      <c r="EF55" s="149">
        <f t="shared" si="89"/>
        <v>0</v>
      </c>
      <c r="EG55" s="149">
        <f t="shared" si="90"/>
        <v>0</v>
      </c>
      <c r="EH55" s="149">
        <f t="shared" si="91"/>
        <v>0</v>
      </c>
      <c r="EI55" s="149">
        <f t="shared" si="92"/>
        <v>0</v>
      </c>
      <c r="EJ55" s="149">
        <f t="shared" si="93"/>
        <v>0</v>
      </c>
      <c r="EK55" s="149">
        <f t="shared" si="94"/>
        <v>0</v>
      </c>
      <c r="EL55" s="149">
        <f t="shared" si="95"/>
        <v>0</v>
      </c>
      <c r="EM55" s="149">
        <f t="shared" si="96"/>
        <v>0</v>
      </c>
      <c r="EN55" s="149">
        <f t="shared" si="97"/>
        <v>0</v>
      </c>
      <c r="EO55" s="149">
        <f t="shared" si="98"/>
        <v>0</v>
      </c>
      <c r="EP55" s="149">
        <f t="shared" si="99"/>
        <v>0</v>
      </c>
      <c r="EQ55" s="149">
        <f t="shared" si="100"/>
        <v>0</v>
      </c>
      <c r="ER55" s="149">
        <f t="shared" si="101"/>
        <v>0</v>
      </c>
    </row>
    <row r="56" spans="1:148" x14ac:dyDescent="0.35">
      <c r="A56" s="62">
        <f>ROWS($12:56)-1</f>
        <v>44</v>
      </c>
      <c r="B56" s="95"/>
      <c r="C56" s="69"/>
      <c r="D56" s="95"/>
      <c r="E56" s="96"/>
      <c r="F56" s="137"/>
      <c r="G56" s="137"/>
      <c r="H56" s="96"/>
      <c r="I56" s="92">
        <f t="shared" si="47"/>
        <v>0</v>
      </c>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99">
        <f t="shared" si="104"/>
        <v>0</v>
      </c>
      <c r="AJ56" s="27">
        <f t="shared" si="105"/>
        <v>0</v>
      </c>
      <c r="AK56" s="27">
        <f t="shared" si="106"/>
        <v>0</v>
      </c>
      <c r="AL56" s="27">
        <f t="shared" si="107"/>
        <v>0</v>
      </c>
      <c r="AM56" s="27">
        <f t="shared" si="108"/>
        <v>0</v>
      </c>
      <c r="AN56" s="27">
        <f t="shared" si="109"/>
        <v>0</v>
      </c>
      <c r="AO56" s="27">
        <f t="shared" si="110"/>
        <v>0</v>
      </c>
      <c r="AP56" s="27">
        <f t="shared" si="111"/>
        <v>0</v>
      </c>
      <c r="AQ56" s="27">
        <f t="shared" si="112"/>
        <v>0</v>
      </c>
      <c r="AR56" s="27">
        <f t="shared" si="113"/>
        <v>0</v>
      </c>
      <c r="AS56" s="27">
        <f t="shared" si="114"/>
        <v>0</v>
      </c>
      <c r="AT56" s="27">
        <f t="shared" si="115"/>
        <v>0</v>
      </c>
      <c r="AU56" s="27">
        <f t="shared" si="116"/>
        <v>0</v>
      </c>
      <c r="AV56" s="27">
        <f t="shared" si="117"/>
        <v>0</v>
      </c>
      <c r="AW56" s="27">
        <f t="shared" si="118"/>
        <v>0</v>
      </c>
      <c r="AX56" s="27">
        <f t="shared" si="119"/>
        <v>0</v>
      </c>
      <c r="AY56" s="27">
        <f t="shared" si="120"/>
        <v>0</v>
      </c>
      <c r="AZ56" s="27">
        <f t="shared" si="121"/>
        <v>0</v>
      </c>
      <c r="BA56" s="27">
        <f t="shared" si="122"/>
        <v>0</v>
      </c>
      <c r="BB56" s="26">
        <f t="shared" si="48"/>
        <v>0</v>
      </c>
      <c r="BC56" s="26">
        <f t="shared" si="49"/>
        <v>0</v>
      </c>
      <c r="BD56" s="26">
        <f t="shared" si="50"/>
        <v>0</v>
      </c>
      <c r="BE56" s="26">
        <f t="shared" si="51"/>
        <v>0</v>
      </c>
      <c r="BF56" s="26">
        <f t="shared" si="52"/>
        <v>0</v>
      </c>
      <c r="BG56" s="26">
        <f t="shared" si="53"/>
        <v>0</v>
      </c>
      <c r="BH56" s="107">
        <f t="shared" si="54"/>
        <v>0</v>
      </c>
      <c r="BI56" s="36">
        <f t="shared" si="103"/>
        <v>0</v>
      </c>
      <c r="BJ56" s="36">
        <f t="shared" si="123"/>
        <v>0</v>
      </c>
      <c r="BK56" s="149">
        <f t="shared" si="55"/>
        <v>0</v>
      </c>
      <c r="BL56" s="150">
        <f t="shared" si="56"/>
        <v>0</v>
      </c>
      <c r="BM56" s="71"/>
      <c r="BN56" s="72"/>
      <c r="BO56" s="72"/>
      <c r="BP56" s="72"/>
      <c r="BQ56" s="72"/>
      <c r="BR56" s="72"/>
      <c r="BS56" s="72"/>
      <c r="BT56" s="72"/>
      <c r="BU56" s="72"/>
      <c r="BV56" s="72"/>
      <c r="BW56" s="72"/>
      <c r="BX56" s="72"/>
      <c r="BY56" s="72"/>
      <c r="BZ56" s="72"/>
      <c r="CA56" s="72"/>
      <c r="CB56" s="72"/>
      <c r="CC56" s="72"/>
      <c r="CD56" s="72"/>
      <c r="CE56" s="73"/>
      <c r="CF56" s="149">
        <f t="shared" si="57"/>
        <v>0</v>
      </c>
      <c r="CG56" s="149">
        <f t="shared" si="58"/>
        <v>0</v>
      </c>
      <c r="CH56" s="149">
        <f t="shared" si="59"/>
        <v>0</v>
      </c>
      <c r="CI56" s="149">
        <f t="shared" si="60"/>
        <v>0</v>
      </c>
      <c r="CJ56" s="149">
        <f t="shared" si="61"/>
        <v>0</v>
      </c>
      <c r="CK56" s="149">
        <f t="shared" si="62"/>
        <v>0</v>
      </c>
      <c r="CL56" s="149">
        <f t="shared" si="63"/>
        <v>0</v>
      </c>
      <c r="CM56" s="149">
        <f t="shared" si="64"/>
        <v>0</v>
      </c>
      <c r="CN56" s="149">
        <f t="shared" si="65"/>
        <v>0</v>
      </c>
      <c r="CO56" s="149">
        <f t="shared" si="66"/>
        <v>0</v>
      </c>
      <c r="CP56" s="149">
        <f t="shared" si="67"/>
        <v>0</v>
      </c>
      <c r="CQ56" s="149">
        <f t="shared" si="68"/>
        <v>0</v>
      </c>
      <c r="CR56" s="149">
        <f t="shared" si="69"/>
        <v>0</v>
      </c>
      <c r="CS56" s="149">
        <f t="shared" si="70"/>
        <v>0</v>
      </c>
      <c r="CT56" s="149">
        <f t="shared" si="71"/>
        <v>0</v>
      </c>
      <c r="CU56" s="149">
        <f t="shared" si="72"/>
        <v>0</v>
      </c>
      <c r="CV56" s="149">
        <f t="shared" si="73"/>
        <v>0</v>
      </c>
      <c r="CW56" s="149">
        <f t="shared" si="74"/>
        <v>0</v>
      </c>
      <c r="CX56" s="149">
        <f t="shared" si="75"/>
        <v>0</v>
      </c>
      <c r="CY56" s="149">
        <f t="shared" si="76"/>
        <v>0</v>
      </c>
      <c r="CZ56" s="149">
        <f t="shared" si="124"/>
        <v>0</v>
      </c>
      <c r="DA56" s="149">
        <f t="shared" si="77"/>
        <v>0</v>
      </c>
      <c r="DB56" s="149">
        <f t="shared" si="78"/>
        <v>0</v>
      </c>
      <c r="DC56" s="150">
        <f t="shared" si="79"/>
        <v>0</v>
      </c>
      <c r="DD56" s="71"/>
      <c r="DE56" s="72"/>
      <c r="DF56" s="72"/>
      <c r="DG56" s="72"/>
      <c r="DH56" s="72"/>
      <c r="DI56" s="72"/>
      <c r="DJ56" s="72"/>
      <c r="DK56" s="72"/>
      <c r="DL56" s="72"/>
      <c r="DM56" s="72"/>
      <c r="DN56" s="72"/>
      <c r="DO56" s="72"/>
      <c r="DP56" s="72"/>
      <c r="DQ56" s="72"/>
      <c r="DR56" s="72"/>
      <c r="DS56" s="72"/>
      <c r="DT56" s="72"/>
      <c r="DU56" s="72"/>
      <c r="DV56" s="73"/>
      <c r="DW56" s="149">
        <f t="shared" si="80"/>
        <v>0</v>
      </c>
      <c r="DX56" s="149">
        <f t="shared" si="81"/>
        <v>0</v>
      </c>
      <c r="DY56" s="149">
        <f t="shared" si="82"/>
        <v>0</v>
      </c>
      <c r="DZ56" s="149">
        <f t="shared" si="83"/>
        <v>0</v>
      </c>
      <c r="EA56" s="149">
        <f t="shared" si="84"/>
        <v>0</v>
      </c>
      <c r="EB56" s="149">
        <f t="shared" si="85"/>
        <v>0</v>
      </c>
      <c r="EC56" s="149">
        <f t="shared" si="86"/>
        <v>0</v>
      </c>
      <c r="ED56" s="149">
        <f t="shared" si="87"/>
        <v>0</v>
      </c>
      <c r="EE56" s="149">
        <f t="shared" si="88"/>
        <v>0</v>
      </c>
      <c r="EF56" s="149">
        <f t="shared" si="89"/>
        <v>0</v>
      </c>
      <c r="EG56" s="149">
        <f t="shared" si="90"/>
        <v>0</v>
      </c>
      <c r="EH56" s="149">
        <f t="shared" si="91"/>
        <v>0</v>
      </c>
      <c r="EI56" s="149">
        <f t="shared" si="92"/>
        <v>0</v>
      </c>
      <c r="EJ56" s="149">
        <f t="shared" si="93"/>
        <v>0</v>
      </c>
      <c r="EK56" s="149">
        <f t="shared" si="94"/>
        <v>0</v>
      </c>
      <c r="EL56" s="149">
        <f t="shared" si="95"/>
        <v>0</v>
      </c>
      <c r="EM56" s="149">
        <f t="shared" si="96"/>
        <v>0</v>
      </c>
      <c r="EN56" s="149">
        <f t="shared" si="97"/>
        <v>0</v>
      </c>
      <c r="EO56" s="149">
        <f t="shared" si="98"/>
        <v>0</v>
      </c>
      <c r="EP56" s="149">
        <f t="shared" si="99"/>
        <v>0</v>
      </c>
      <c r="EQ56" s="149">
        <f t="shared" si="100"/>
        <v>0</v>
      </c>
      <c r="ER56" s="149">
        <f t="shared" si="101"/>
        <v>0</v>
      </c>
    </row>
    <row r="57" spans="1:148" x14ac:dyDescent="0.35">
      <c r="A57" s="62">
        <f>ROWS($12:57)-1</f>
        <v>45</v>
      </c>
      <c r="B57" s="95"/>
      <c r="C57" s="69"/>
      <c r="D57" s="95"/>
      <c r="E57" s="96"/>
      <c r="F57" s="137"/>
      <c r="G57" s="137"/>
      <c r="H57" s="96"/>
      <c r="I57" s="92">
        <f t="shared" si="47"/>
        <v>0</v>
      </c>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99">
        <f t="shared" si="104"/>
        <v>0</v>
      </c>
      <c r="AJ57" s="27">
        <f t="shared" si="105"/>
        <v>0</v>
      </c>
      <c r="AK57" s="27">
        <f t="shared" si="106"/>
        <v>0</v>
      </c>
      <c r="AL57" s="27">
        <f t="shared" si="107"/>
        <v>0</v>
      </c>
      <c r="AM57" s="27">
        <f t="shared" si="108"/>
        <v>0</v>
      </c>
      <c r="AN57" s="27">
        <f t="shared" si="109"/>
        <v>0</v>
      </c>
      <c r="AO57" s="27">
        <f t="shared" si="110"/>
        <v>0</v>
      </c>
      <c r="AP57" s="27">
        <f t="shared" si="111"/>
        <v>0</v>
      </c>
      <c r="AQ57" s="27">
        <f t="shared" si="112"/>
        <v>0</v>
      </c>
      <c r="AR57" s="27">
        <f t="shared" si="113"/>
        <v>0</v>
      </c>
      <c r="AS57" s="27">
        <f t="shared" si="114"/>
        <v>0</v>
      </c>
      <c r="AT57" s="27">
        <f t="shared" si="115"/>
        <v>0</v>
      </c>
      <c r="AU57" s="27">
        <f t="shared" si="116"/>
        <v>0</v>
      </c>
      <c r="AV57" s="27">
        <f t="shared" si="117"/>
        <v>0</v>
      </c>
      <c r="AW57" s="27">
        <f t="shared" si="118"/>
        <v>0</v>
      </c>
      <c r="AX57" s="27">
        <f t="shared" si="119"/>
        <v>0</v>
      </c>
      <c r="AY57" s="27">
        <f t="shared" si="120"/>
        <v>0</v>
      </c>
      <c r="AZ57" s="27">
        <f t="shared" si="121"/>
        <v>0</v>
      </c>
      <c r="BA57" s="27">
        <f t="shared" si="122"/>
        <v>0</v>
      </c>
      <c r="BB57" s="26">
        <f t="shared" si="48"/>
        <v>0</v>
      </c>
      <c r="BC57" s="26">
        <f t="shared" si="49"/>
        <v>0</v>
      </c>
      <c r="BD57" s="26">
        <f t="shared" si="50"/>
        <v>0</v>
      </c>
      <c r="BE57" s="26">
        <f t="shared" si="51"/>
        <v>0</v>
      </c>
      <c r="BF57" s="26">
        <f t="shared" si="52"/>
        <v>0</v>
      </c>
      <c r="BG57" s="26">
        <f t="shared" si="53"/>
        <v>0</v>
      </c>
      <c r="BH57" s="107">
        <f t="shared" si="54"/>
        <v>0</v>
      </c>
      <c r="BI57" s="36">
        <f>SUM(AI57:BH57)</f>
        <v>0</v>
      </c>
      <c r="BJ57" s="36">
        <f t="shared" si="123"/>
        <v>0</v>
      </c>
      <c r="BK57" s="149">
        <f t="shared" si="55"/>
        <v>0</v>
      </c>
      <c r="BL57" s="150">
        <f t="shared" si="56"/>
        <v>0</v>
      </c>
      <c r="BM57" s="71"/>
      <c r="BN57" s="72"/>
      <c r="BO57" s="72"/>
      <c r="BP57" s="72"/>
      <c r="BQ57" s="72"/>
      <c r="BR57" s="72"/>
      <c r="BS57" s="72"/>
      <c r="BT57" s="72"/>
      <c r="BU57" s="72"/>
      <c r="BV57" s="72"/>
      <c r="BW57" s="72"/>
      <c r="BX57" s="72"/>
      <c r="BY57" s="72"/>
      <c r="BZ57" s="72"/>
      <c r="CA57" s="72"/>
      <c r="CB57" s="72"/>
      <c r="CC57" s="72"/>
      <c r="CD57" s="72"/>
      <c r="CE57" s="73"/>
      <c r="CF57" s="149">
        <f t="shared" si="57"/>
        <v>0</v>
      </c>
      <c r="CG57" s="149">
        <f t="shared" si="58"/>
        <v>0</v>
      </c>
      <c r="CH57" s="149">
        <f t="shared" si="59"/>
        <v>0</v>
      </c>
      <c r="CI57" s="149">
        <f t="shared" si="60"/>
        <v>0</v>
      </c>
      <c r="CJ57" s="149">
        <f t="shared" si="61"/>
        <v>0</v>
      </c>
      <c r="CK57" s="149">
        <f t="shared" si="62"/>
        <v>0</v>
      </c>
      <c r="CL57" s="149">
        <f t="shared" si="63"/>
        <v>0</v>
      </c>
      <c r="CM57" s="149">
        <f t="shared" si="64"/>
        <v>0</v>
      </c>
      <c r="CN57" s="149">
        <f t="shared" si="65"/>
        <v>0</v>
      </c>
      <c r="CO57" s="149">
        <f t="shared" si="66"/>
        <v>0</v>
      </c>
      <c r="CP57" s="149">
        <f t="shared" si="67"/>
        <v>0</v>
      </c>
      <c r="CQ57" s="149">
        <f t="shared" si="68"/>
        <v>0</v>
      </c>
      <c r="CR57" s="149">
        <f t="shared" si="69"/>
        <v>0</v>
      </c>
      <c r="CS57" s="149">
        <f t="shared" si="70"/>
        <v>0</v>
      </c>
      <c r="CT57" s="149">
        <f t="shared" si="71"/>
        <v>0</v>
      </c>
      <c r="CU57" s="149">
        <f t="shared" si="72"/>
        <v>0</v>
      </c>
      <c r="CV57" s="149">
        <f t="shared" si="73"/>
        <v>0</v>
      </c>
      <c r="CW57" s="149">
        <f t="shared" si="74"/>
        <v>0</v>
      </c>
      <c r="CX57" s="149">
        <f t="shared" si="75"/>
        <v>0</v>
      </c>
      <c r="CY57" s="149">
        <f t="shared" si="76"/>
        <v>0</v>
      </c>
      <c r="CZ57" s="149">
        <f t="shared" si="124"/>
        <v>0</v>
      </c>
      <c r="DA57" s="149">
        <f t="shared" si="77"/>
        <v>0</v>
      </c>
      <c r="DB57" s="149">
        <f t="shared" si="78"/>
        <v>0</v>
      </c>
      <c r="DC57" s="150">
        <f t="shared" si="79"/>
        <v>0</v>
      </c>
      <c r="DD57" s="71"/>
      <c r="DE57" s="72"/>
      <c r="DF57" s="72"/>
      <c r="DG57" s="72"/>
      <c r="DH57" s="72"/>
      <c r="DI57" s="72"/>
      <c r="DJ57" s="72"/>
      <c r="DK57" s="72"/>
      <c r="DL57" s="72"/>
      <c r="DM57" s="72"/>
      <c r="DN57" s="72"/>
      <c r="DO57" s="72"/>
      <c r="DP57" s="72"/>
      <c r="DQ57" s="72"/>
      <c r="DR57" s="72"/>
      <c r="DS57" s="72"/>
      <c r="DT57" s="72"/>
      <c r="DU57" s="72"/>
      <c r="DV57" s="73"/>
      <c r="DW57" s="149">
        <f t="shared" si="80"/>
        <v>0</v>
      </c>
      <c r="DX57" s="149">
        <f t="shared" si="81"/>
        <v>0</v>
      </c>
      <c r="DY57" s="149">
        <f t="shared" si="82"/>
        <v>0</v>
      </c>
      <c r="DZ57" s="149">
        <f t="shared" si="83"/>
        <v>0</v>
      </c>
      <c r="EA57" s="149">
        <f t="shared" si="84"/>
        <v>0</v>
      </c>
      <c r="EB57" s="149">
        <f t="shared" si="85"/>
        <v>0</v>
      </c>
      <c r="EC57" s="149">
        <f t="shared" si="86"/>
        <v>0</v>
      </c>
      <c r="ED57" s="149">
        <f t="shared" si="87"/>
        <v>0</v>
      </c>
      <c r="EE57" s="149">
        <f t="shared" si="88"/>
        <v>0</v>
      </c>
      <c r="EF57" s="149">
        <f t="shared" si="89"/>
        <v>0</v>
      </c>
      <c r="EG57" s="149">
        <f t="shared" si="90"/>
        <v>0</v>
      </c>
      <c r="EH57" s="149">
        <f t="shared" si="91"/>
        <v>0</v>
      </c>
      <c r="EI57" s="149">
        <f t="shared" si="92"/>
        <v>0</v>
      </c>
      <c r="EJ57" s="149">
        <f t="shared" si="93"/>
        <v>0</v>
      </c>
      <c r="EK57" s="149">
        <f t="shared" si="94"/>
        <v>0</v>
      </c>
      <c r="EL57" s="149">
        <f t="shared" si="95"/>
        <v>0</v>
      </c>
      <c r="EM57" s="149">
        <f t="shared" si="96"/>
        <v>0</v>
      </c>
      <c r="EN57" s="149">
        <f t="shared" si="97"/>
        <v>0</v>
      </c>
      <c r="EO57" s="149">
        <f t="shared" si="98"/>
        <v>0</v>
      </c>
      <c r="EP57" s="149">
        <f t="shared" si="99"/>
        <v>0</v>
      </c>
      <c r="EQ57" s="149">
        <f t="shared" si="100"/>
        <v>0</v>
      </c>
      <c r="ER57" s="149">
        <f t="shared" si="101"/>
        <v>0</v>
      </c>
    </row>
    <row r="58" spans="1:148" x14ac:dyDescent="0.35">
      <c r="A58" s="62">
        <f>ROWS($12:58)-1</f>
        <v>46</v>
      </c>
      <c r="B58" s="95"/>
      <c r="C58" s="69"/>
      <c r="D58" s="95"/>
      <c r="E58" s="96"/>
      <c r="F58" s="137"/>
      <c r="G58" s="137"/>
      <c r="H58" s="96"/>
      <c r="I58" s="92">
        <f t="shared" si="47"/>
        <v>0</v>
      </c>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99">
        <f t="shared" si="104"/>
        <v>0</v>
      </c>
      <c r="AJ58" s="27">
        <f t="shared" si="105"/>
        <v>0</v>
      </c>
      <c r="AK58" s="27">
        <f t="shared" si="106"/>
        <v>0</v>
      </c>
      <c r="AL58" s="27">
        <f t="shared" si="107"/>
        <v>0</v>
      </c>
      <c r="AM58" s="27">
        <f t="shared" si="108"/>
        <v>0</v>
      </c>
      <c r="AN58" s="27">
        <f t="shared" si="109"/>
        <v>0</v>
      </c>
      <c r="AO58" s="27">
        <f t="shared" si="110"/>
        <v>0</v>
      </c>
      <c r="AP58" s="27">
        <f t="shared" si="111"/>
        <v>0</v>
      </c>
      <c r="AQ58" s="27">
        <f t="shared" si="112"/>
        <v>0</v>
      </c>
      <c r="AR58" s="27">
        <f t="shared" si="113"/>
        <v>0</v>
      </c>
      <c r="AS58" s="27">
        <f t="shared" si="114"/>
        <v>0</v>
      </c>
      <c r="AT58" s="27">
        <f t="shared" si="115"/>
        <v>0</v>
      </c>
      <c r="AU58" s="27">
        <f t="shared" si="116"/>
        <v>0</v>
      </c>
      <c r="AV58" s="27">
        <f t="shared" si="117"/>
        <v>0</v>
      </c>
      <c r="AW58" s="27">
        <f t="shared" si="118"/>
        <v>0</v>
      </c>
      <c r="AX58" s="27">
        <f t="shared" si="119"/>
        <v>0</v>
      </c>
      <c r="AY58" s="27">
        <f t="shared" si="120"/>
        <v>0</v>
      </c>
      <c r="AZ58" s="27">
        <f t="shared" si="121"/>
        <v>0</v>
      </c>
      <c r="BA58" s="27">
        <f t="shared" si="122"/>
        <v>0</v>
      </c>
      <c r="BB58" s="26">
        <f t="shared" si="48"/>
        <v>0</v>
      </c>
      <c r="BC58" s="26">
        <f t="shared" si="49"/>
        <v>0</v>
      </c>
      <c r="BD58" s="26">
        <f t="shared" si="50"/>
        <v>0</v>
      </c>
      <c r="BE58" s="26">
        <f t="shared" si="51"/>
        <v>0</v>
      </c>
      <c r="BF58" s="26">
        <f t="shared" si="52"/>
        <v>0</v>
      </c>
      <c r="BG58" s="26">
        <f t="shared" si="53"/>
        <v>0</v>
      </c>
      <c r="BH58" s="107">
        <f t="shared" si="54"/>
        <v>0</v>
      </c>
      <c r="BI58" s="36">
        <f t="shared" si="103"/>
        <v>0</v>
      </c>
      <c r="BJ58" s="36">
        <f t="shared" si="123"/>
        <v>0</v>
      </c>
      <c r="BK58" s="149">
        <f t="shared" si="55"/>
        <v>0</v>
      </c>
      <c r="BL58" s="150">
        <f t="shared" si="56"/>
        <v>0</v>
      </c>
      <c r="BM58" s="71"/>
      <c r="BN58" s="72"/>
      <c r="BO58" s="72"/>
      <c r="BP58" s="72"/>
      <c r="BQ58" s="72"/>
      <c r="BR58" s="72"/>
      <c r="BS58" s="72"/>
      <c r="BT58" s="72"/>
      <c r="BU58" s="72"/>
      <c r="BV58" s="72"/>
      <c r="BW58" s="72"/>
      <c r="BX58" s="72"/>
      <c r="BY58" s="72"/>
      <c r="BZ58" s="72"/>
      <c r="CA58" s="72"/>
      <c r="CB58" s="72"/>
      <c r="CC58" s="72"/>
      <c r="CD58" s="72"/>
      <c r="CE58" s="73"/>
      <c r="CF58" s="149">
        <f t="shared" si="57"/>
        <v>0</v>
      </c>
      <c r="CG58" s="149">
        <f t="shared" si="58"/>
        <v>0</v>
      </c>
      <c r="CH58" s="149">
        <f t="shared" si="59"/>
        <v>0</v>
      </c>
      <c r="CI58" s="149">
        <f t="shared" si="60"/>
        <v>0</v>
      </c>
      <c r="CJ58" s="149">
        <f t="shared" si="61"/>
        <v>0</v>
      </c>
      <c r="CK58" s="149">
        <f t="shared" si="62"/>
        <v>0</v>
      </c>
      <c r="CL58" s="149">
        <f t="shared" si="63"/>
        <v>0</v>
      </c>
      <c r="CM58" s="149">
        <f t="shared" si="64"/>
        <v>0</v>
      </c>
      <c r="CN58" s="149">
        <f t="shared" si="65"/>
        <v>0</v>
      </c>
      <c r="CO58" s="149">
        <f t="shared" si="66"/>
        <v>0</v>
      </c>
      <c r="CP58" s="149">
        <f t="shared" si="67"/>
        <v>0</v>
      </c>
      <c r="CQ58" s="149">
        <f t="shared" si="68"/>
        <v>0</v>
      </c>
      <c r="CR58" s="149">
        <f t="shared" si="69"/>
        <v>0</v>
      </c>
      <c r="CS58" s="149">
        <f t="shared" si="70"/>
        <v>0</v>
      </c>
      <c r="CT58" s="149">
        <f t="shared" si="71"/>
        <v>0</v>
      </c>
      <c r="CU58" s="149">
        <f t="shared" si="72"/>
        <v>0</v>
      </c>
      <c r="CV58" s="149">
        <f t="shared" si="73"/>
        <v>0</v>
      </c>
      <c r="CW58" s="149">
        <f t="shared" si="74"/>
        <v>0</v>
      </c>
      <c r="CX58" s="149">
        <f t="shared" si="75"/>
        <v>0</v>
      </c>
      <c r="CY58" s="149">
        <f t="shared" si="76"/>
        <v>0</v>
      </c>
      <c r="CZ58" s="149">
        <f t="shared" si="124"/>
        <v>0</v>
      </c>
      <c r="DA58" s="149">
        <f t="shared" si="77"/>
        <v>0</v>
      </c>
      <c r="DB58" s="149">
        <f t="shared" si="78"/>
        <v>0</v>
      </c>
      <c r="DC58" s="150">
        <f t="shared" si="79"/>
        <v>0</v>
      </c>
      <c r="DD58" s="71"/>
      <c r="DE58" s="72"/>
      <c r="DF58" s="72"/>
      <c r="DG58" s="72"/>
      <c r="DH58" s="72"/>
      <c r="DI58" s="72"/>
      <c r="DJ58" s="72"/>
      <c r="DK58" s="72"/>
      <c r="DL58" s="72"/>
      <c r="DM58" s="72"/>
      <c r="DN58" s="72"/>
      <c r="DO58" s="72"/>
      <c r="DP58" s="72"/>
      <c r="DQ58" s="72"/>
      <c r="DR58" s="72"/>
      <c r="DS58" s="72"/>
      <c r="DT58" s="72"/>
      <c r="DU58" s="72"/>
      <c r="DV58" s="73"/>
      <c r="DW58" s="149">
        <f t="shared" si="80"/>
        <v>0</v>
      </c>
      <c r="DX58" s="149">
        <f t="shared" si="81"/>
        <v>0</v>
      </c>
      <c r="DY58" s="149">
        <f t="shared" si="82"/>
        <v>0</v>
      </c>
      <c r="DZ58" s="149">
        <f t="shared" si="83"/>
        <v>0</v>
      </c>
      <c r="EA58" s="149">
        <f t="shared" si="84"/>
        <v>0</v>
      </c>
      <c r="EB58" s="149">
        <f t="shared" si="85"/>
        <v>0</v>
      </c>
      <c r="EC58" s="149">
        <f t="shared" si="86"/>
        <v>0</v>
      </c>
      <c r="ED58" s="149">
        <f t="shared" si="87"/>
        <v>0</v>
      </c>
      <c r="EE58" s="149">
        <f t="shared" si="88"/>
        <v>0</v>
      </c>
      <c r="EF58" s="149">
        <f t="shared" si="89"/>
        <v>0</v>
      </c>
      <c r="EG58" s="149">
        <f t="shared" si="90"/>
        <v>0</v>
      </c>
      <c r="EH58" s="149">
        <f t="shared" si="91"/>
        <v>0</v>
      </c>
      <c r="EI58" s="149">
        <f t="shared" si="92"/>
        <v>0</v>
      </c>
      <c r="EJ58" s="149">
        <f t="shared" si="93"/>
        <v>0</v>
      </c>
      <c r="EK58" s="149">
        <f t="shared" si="94"/>
        <v>0</v>
      </c>
      <c r="EL58" s="149">
        <f t="shared" si="95"/>
        <v>0</v>
      </c>
      <c r="EM58" s="149">
        <f t="shared" si="96"/>
        <v>0</v>
      </c>
      <c r="EN58" s="149">
        <f t="shared" si="97"/>
        <v>0</v>
      </c>
      <c r="EO58" s="149">
        <f t="shared" si="98"/>
        <v>0</v>
      </c>
      <c r="EP58" s="149">
        <f t="shared" si="99"/>
        <v>0</v>
      </c>
      <c r="EQ58" s="149">
        <f t="shared" si="100"/>
        <v>0</v>
      </c>
      <c r="ER58" s="149">
        <f t="shared" si="101"/>
        <v>0</v>
      </c>
    </row>
    <row r="59" spans="1:148" x14ac:dyDescent="0.35">
      <c r="A59" s="62">
        <f>ROWS($12:59)-1</f>
        <v>47</v>
      </c>
      <c r="B59" s="95"/>
      <c r="C59" s="69"/>
      <c r="D59" s="95"/>
      <c r="E59" s="96"/>
      <c r="F59" s="137"/>
      <c r="G59" s="137"/>
      <c r="H59" s="96"/>
      <c r="I59" s="92">
        <f t="shared" si="47"/>
        <v>0</v>
      </c>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99">
        <f t="shared" si="104"/>
        <v>0</v>
      </c>
      <c r="AJ59" s="27">
        <f t="shared" si="105"/>
        <v>0</v>
      </c>
      <c r="AK59" s="27">
        <f t="shared" si="106"/>
        <v>0</v>
      </c>
      <c r="AL59" s="27">
        <f t="shared" si="107"/>
        <v>0</v>
      </c>
      <c r="AM59" s="27">
        <f t="shared" si="108"/>
        <v>0</v>
      </c>
      <c r="AN59" s="27">
        <f t="shared" si="109"/>
        <v>0</v>
      </c>
      <c r="AO59" s="27">
        <f t="shared" si="110"/>
        <v>0</v>
      </c>
      <c r="AP59" s="27">
        <f t="shared" si="111"/>
        <v>0</v>
      </c>
      <c r="AQ59" s="27">
        <f t="shared" si="112"/>
        <v>0</v>
      </c>
      <c r="AR59" s="27">
        <f t="shared" si="113"/>
        <v>0</v>
      </c>
      <c r="AS59" s="27">
        <f t="shared" si="114"/>
        <v>0</v>
      </c>
      <c r="AT59" s="27">
        <f t="shared" si="115"/>
        <v>0</v>
      </c>
      <c r="AU59" s="27">
        <f t="shared" si="116"/>
        <v>0</v>
      </c>
      <c r="AV59" s="27">
        <f t="shared" si="117"/>
        <v>0</v>
      </c>
      <c r="AW59" s="27">
        <f t="shared" si="118"/>
        <v>0</v>
      </c>
      <c r="AX59" s="27">
        <f t="shared" si="119"/>
        <v>0</v>
      </c>
      <c r="AY59" s="27">
        <f t="shared" si="120"/>
        <v>0</v>
      </c>
      <c r="AZ59" s="27">
        <f t="shared" si="121"/>
        <v>0</v>
      </c>
      <c r="BA59" s="27">
        <f t="shared" si="122"/>
        <v>0</v>
      </c>
      <c r="BB59" s="26">
        <f t="shared" si="48"/>
        <v>0</v>
      </c>
      <c r="BC59" s="26">
        <f t="shared" si="49"/>
        <v>0</v>
      </c>
      <c r="BD59" s="26">
        <f t="shared" si="50"/>
        <v>0</v>
      </c>
      <c r="BE59" s="26">
        <f t="shared" si="51"/>
        <v>0</v>
      </c>
      <c r="BF59" s="26">
        <f t="shared" si="52"/>
        <v>0</v>
      </c>
      <c r="BG59" s="26">
        <f t="shared" si="53"/>
        <v>0</v>
      </c>
      <c r="BH59" s="107">
        <f t="shared" si="54"/>
        <v>0</v>
      </c>
      <c r="BI59" s="36">
        <f t="shared" si="103"/>
        <v>0</v>
      </c>
      <c r="BJ59" s="36">
        <f t="shared" si="123"/>
        <v>0</v>
      </c>
      <c r="BK59" s="149">
        <f t="shared" si="55"/>
        <v>0</v>
      </c>
      <c r="BL59" s="150">
        <f t="shared" si="56"/>
        <v>0</v>
      </c>
      <c r="BM59" s="71"/>
      <c r="BN59" s="72"/>
      <c r="BO59" s="72"/>
      <c r="BP59" s="72"/>
      <c r="BQ59" s="72"/>
      <c r="BR59" s="72"/>
      <c r="BS59" s="72"/>
      <c r="BT59" s="72"/>
      <c r="BU59" s="72"/>
      <c r="BV59" s="72"/>
      <c r="BW59" s="72"/>
      <c r="BX59" s="72"/>
      <c r="BY59" s="72"/>
      <c r="BZ59" s="72"/>
      <c r="CA59" s="72"/>
      <c r="CB59" s="72"/>
      <c r="CC59" s="72"/>
      <c r="CD59" s="72"/>
      <c r="CE59" s="73"/>
      <c r="CF59" s="149">
        <f t="shared" si="57"/>
        <v>0</v>
      </c>
      <c r="CG59" s="149">
        <f t="shared" si="58"/>
        <v>0</v>
      </c>
      <c r="CH59" s="149">
        <f t="shared" si="59"/>
        <v>0</v>
      </c>
      <c r="CI59" s="149">
        <f t="shared" si="60"/>
        <v>0</v>
      </c>
      <c r="CJ59" s="149">
        <f t="shared" si="61"/>
        <v>0</v>
      </c>
      <c r="CK59" s="149">
        <f t="shared" si="62"/>
        <v>0</v>
      </c>
      <c r="CL59" s="149">
        <f t="shared" si="63"/>
        <v>0</v>
      </c>
      <c r="CM59" s="149">
        <f t="shared" si="64"/>
        <v>0</v>
      </c>
      <c r="CN59" s="149">
        <f t="shared" si="65"/>
        <v>0</v>
      </c>
      <c r="CO59" s="149">
        <f t="shared" si="66"/>
        <v>0</v>
      </c>
      <c r="CP59" s="149">
        <f t="shared" si="67"/>
        <v>0</v>
      </c>
      <c r="CQ59" s="149">
        <f t="shared" si="68"/>
        <v>0</v>
      </c>
      <c r="CR59" s="149">
        <f t="shared" si="69"/>
        <v>0</v>
      </c>
      <c r="CS59" s="149">
        <f t="shared" si="70"/>
        <v>0</v>
      </c>
      <c r="CT59" s="149">
        <f t="shared" si="71"/>
        <v>0</v>
      </c>
      <c r="CU59" s="149">
        <f t="shared" si="72"/>
        <v>0</v>
      </c>
      <c r="CV59" s="149">
        <f t="shared" si="73"/>
        <v>0</v>
      </c>
      <c r="CW59" s="149">
        <f t="shared" si="74"/>
        <v>0</v>
      </c>
      <c r="CX59" s="149">
        <f t="shared" si="75"/>
        <v>0</v>
      </c>
      <c r="CY59" s="149">
        <f t="shared" si="76"/>
        <v>0</v>
      </c>
      <c r="CZ59" s="149">
        <f t="shared" si="124"/>
        <v>0</v>
      </c>
      <c r="DA59" s="149">
        <f t="shared" si="77"/>
        <v>0</v>
      </c>
      <c r="DB59" s="149">
        <f t="shared" si="78"/>
        <v>0</v>
      </c>
      <c r="DC59" s="150">
        <f t="shared" si="79"/>
        <v>0</v>
      </c>
      <c r="DD59" s="71"/>
      <c r="DE59" s="72"/>
      <c r="DF59" s="72"/>
      <c r="DG59" s="72"/>
      <c r="DH59" s="72"/>
      <c r="DI59" s="72"/>
      <c r="DJ59" s="72"/>
      <c r="DK59" s="72"/>
      <c r="DL59" s="72"/>
      <c r="DM59" s="72"/>
      <c r="DN59" s="72"/>
      <c r="DO59" s="72"/>
      <c r="DP59" s="72"/>
      <c r="DQ59" s="72"/>
      <c r="DR59" s="72"/>
      <c r="DS59" s="72"/>
      <c r="DT59" s="72"/>
      <c r="DU59" s="72"/>
      <c r="DV59" s="73"/>
      <c r="DW59" s="149">
        <f t="shared" si="80"/>
        <v>0</v>
      </c>
      <c r="DX59" s="149">
        <f t="shared" si="81"/>
        <v>0</v>
      </c>
      <c r="DY59" s="149">
        <f t="shared" si="82"/>
        <v>0</v>
      </c>
      <c r="DZ59" s="149">
        <f t="shared" si="83"/>
        <v>0</v>
      </c>
      <c r="EA59" s="149">
        <f t="shared" si="84"/>
        <v>0</v>
      </c>
      <c r="EB59" s="149">
        <f t="shared" si="85"/>
        <v>0</v>
      </c>
      <c r="EC59" s="149">
        <f t="shared" si="86"/>
        <v>0</v>
      </c>
      <c r="ED59" s="149">
        <f t="shared" si="87"/>
        <v>0</v>
      </c>
      <c r="EE59" s="149">
        <f t="shared" si="88"/>
        <v>0</v>
      </c>
      <c r="EF59" s="149">
        <f t="shared" si="89"/>
        <v>0</v>
      </c>
      <c r="EG59" s="149">
        <f t="shared" si="90"/>
        <v>0</v>
      </c>
      <c r="EH59" s="149">
        <f t="shared" si="91"/>
        <v>0</v>
      </c>
      <c r="EI59" s="149">
        <f t="shared" si="92"/>
        <v>0</v>
      </c>
      <c r="EJ59" s="149">
        <f t="shared" si="93"/>
        <v>0</v>
      </c>
      <c r="EK59" s="149">
        <f t="shared" si="94"/>
        <v>0</v>
      </c>
      <c r="EL59" s="149">
        <f t="shared" si="95"/>
        <v>0</v>
      </c>
      <c r="EM59" s="149">
        <f t="shared" si="96"/>
        <v>0</v>
      </c>
      <c r="EN59" s="149">
        <f t="shared" si="97"/>
        <v>0</v>
      </c>
      <c r="EO59" s="149">
        <f t="shared" si="98"/>
        <v>0</v>
      </c>
      <c r="EP59" s="149">
        <f t="shared" si="99"/>
        <v>0</v>
      </c>
      <c r="EQ59" s="149">
        <f t="shared" si="100"/>
        <v>0</v>
      </c>
      <c r="ER59" s="149">
        <f t="shared" si="101"/>
        <v>0</v>
      </c>
    </row>
    <row r="60" spans="1:148" x14ac:dyDescent="0.35">
      <c r="A60" s="62">
        <f>ROWS($12:60)-1</f>
        <v>48</v>
      </c>
      <c r="B60" s="95"/>
      <c r="C60" s="69"/>
      <c r="D60" s="95"/>
      <c r="E60" s="96"/>
      <c r="F60" s="137"/>
      <c r="G60" s="137"/>
      <c r="H60" s="96"/>
      <c r="I60" s="92">
        <f t="shared" si="47"/>
        <v>0</v>
      </c>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99">
        <f t="shared" si="104"/>
        <v>0</v>
      </c>
      <c r="AJ60" s="27">
        <f t="shared" si="105"/>
        <v>0</v>
      </c>
      <c r="AK60" s="27">
        <f t="shared" si="106"/>
        <v>0</v>
      </c>
      <c r="AL60" s="27">
        <f t="shared" si="107"/>
        <v>0</v>
      </c>
      <c r="AM60" s="27">
        <f t="shared" si="108"/>
        <v>0</v>
      </c>
      <c r="AN60" s="27">
        <f t="shared" si="109"/>
        <v>0</v>
      </c>
      <c r="AO60" s="27">
        <f t="shared" si="110"/>
        <v>0</v>
      </c>
      <c r="AP60" s="27">
        <f t="shared" si="111"/>
        <v>0</v>
      </c>
      <c r="AQ60" s="27">
        <f t="shared" si="112"/>
        <v>0</v>
      </c>
      <c r="AR60" s="27">
        <f t="shared" si="113"/>
        <v>0</v>
      </c>
      <c r="AS60" s="27">
        <f t="shared" si="114"/>
        <v>0</v>
      </c>
      <c r="AT60" s="27">
        <f t="shared" si="115"/>
        <v>0</v>
      </c>
      <c r="AU60" s="27">
        <f t="shared" si="116"/>
        <v>0</v>
      </c>
      <c r="AV60" s="27">
        <f t="shared" si="117"/>
        <v>0</v>
      </c>
      <c r="AW60" s="27">
        <f t="shared" si="118"/>
        <v>0</v>
      </c>
      <c r="AX60" s="27">
        <f t="shared" si="119"/>
        <v>0</v>
      </c>
      <c r="AY60" s="27">
        <f t="shared" si="120"/>
        <v>0</v>
      </c>
      <c r="AZ60" s="27">
        <f t="shared" si="121"/>
        <v>0</v>
      </c>
      <c r="BA60" s="27">
        <f t="shared" si="122"/>
        <v>0</v>
      </c>
      <c r="BB60" s="26">
        <f t="shared" si="48"/>
        <v>0</v>
      </c>
      <c r="BC60" s="26">
        <f t="shared" si="49"/>
        <v>0</v>
      </c>
      <c r="BD60" s="26">
        <f t="shared" si="50"/>
        <v>0</v>
      </c>
      <c r="BE60" s="26">
        <f t="shared" si="51"/>
        <v>0</v>
      </c>
      <c r="BF60" s="26">
        <f t="shared" si="52"/>
        <v>0</v>
      </c>
      <c r="BG60" s="26">
        <f t="shared" si="53"/>
        <v>0</v>
      </c>
      <c r="BH60" s="107">
        <f t="shared" si="54"/>
        <v>0</v>
      </c>
      <c r="BI60" s="36">
        <f t="shared" si="103"/>
        <v>0</v>
      </c>
      <c r="BJ60" s="36">
        <f t="shared" si="123"/>
        <v>0</v>
      </c>
      <c r="BK60" s="149">
        <f t="shared" si="55"/>
        <v>0</v>
      </c>
      <c r="BL60" s="150">
        <f t="shared" si="56"/>
        <v>0</v>
      </c>
      <c r="BM60" s="71"/>
      <c r="BN60" s="72"/>
      <c r="BO60" s="72"/>
      <c r="BP60" s="72"/>
      <c r="BQ60" s="72"/>
      <c r="BR60" s="72"/>
      <c r="BS60" s="72"/>
      <c r="BT60" s="72"/>
      <c r="BU60" s="72"/>
      <c r="BV60" s="72"/>
      <c r="BW60" s="72"/>
      <c r="BX60" s="72"/>
      <c r="BY60" s="72"/>
      <c r="BZ60" s="72"/>
      <c r="CA60" s="72"/>
      <c r="CB60" s="72"/>
      <c r="CC60" s="72"/>
      <c r="CD60" s="72"/>
      <c r="CE60" s="73"/>
      <c r="CF60" s="149">
        <f t="shared" si="57"/>
        <v>0</v>
      </c>
      <c r="CG60" s="149">
        <f t="shared" si="58"/>
        <v>0</v>
      </c>
      <c r="CH60" s="149">
        <f t="shared" si="59"/>
        <v>0</v>
      </c>
      <c r="CI60" s="149">
        <f t="shared" si="60"/>
        <v>0</v>
      </c>
      <c r="CJ60" s="149">
        <f t="shared" si="61"/>
        <v>0</v>
      </c>
      <c r="CK60" s="149">
        <f t="shared" si="62"/>
        <v>0</v>
      </c>
      <c r="CL60" s="149">
        <f t="shared" si="63"/>
        <v>0</v>
      </c>
      <c r="CM60" s="149">
        <f t="shared" si="64"/>
        <v>0</v>
      </c>
      <c r="CN60" s="149">
        <f t="shared" si="65"/>
        <v>0</v>
      </c>
      <c r="CO60" s="149">
        <f t="shared" si="66"/>
        <v>0</v>
      </c>
      <c r="CP60" s="149">
        <f t="shared" si="67"/>
        <v>0</v>
      </c>
      <c r="CQ60" s="149">
        <f t="shared" si="68"/>
        <v>0</v>
      </c>
      <c r="CR60" s="149">
        <f t="shared" si="69"/>
        <v>0</v>
      </c>
      <c r="CS60" s="149">
        <f t="shared" si="70"/>
        <v>0</v>
      </c>
      <c r="CT60" s="149">
        <f t="shared" si="71"/>
        <v>0</v>
      </c>
      <c r="CU60" s="149">
        <f t="shared" si="72"/>
        <v>0</v>
      </c>
      <c r="CV60" s="149">
        <f t="shared" si="73"/>
        <v>0</v>
      </c>
      <c r="CW60" s="149">
        <f t="shared" si="74"/>
        <v>0</v>
      </c>
      <c r="CX60" s="149">
        <f t="shared" si="75"/>
        <v>0</v>
      </c>
      <c r="CY60" s="149">
        <f t="shared" si="76"/>
        <v>0</v>
      </c>
      <c r="CZ60" s="149">
        <f t="shared" si="124"/>
        <v>0</v>
      </c>
      <c r="DA60" s="149">
        <f t="shared" si="77"/>
        <v>0</v>
      </c>
      <c r="DB60" s="149">
        <f t="shared" si="78"/>
        <v>0</v>
      </c>
      <c r="DC60" s="150">
        <f t="shared" si="79"/>
        <v>0</v>
      </c>
      <c r="DD60" s="71"/>
      <c r="DE60" s="72"/>
      <c r="DF60" s="72"/>
      <c r="DG60" s="72"/>
      <c r="DH60" s="72"/>
      <c r="DI60" s="72"/>
      <c r="DJ60" s="72"/>
      <c r="DK60" s="72"/>
      <c r="DL60" s="72"/>
      <c r="DM60" s="72"/>
      <c r="DN60" s="72"/>
      <c r="DO60" s="72"/>
      <c r="DP60" s="72"/>
      <c r="DQ60" s="72"/>
      <c r="DR60" s="72"/>
      <c r="DS60" s="72"/>
      <c r="DT60" s="72"/>
      <c r="DU60" s="72"/>
      <c r="DV60" s="73"/>
      <c r="DW60" s="149">
        <f t="shared" si="80"/>
        <v>0</v>
      </c>
      <c r="DX60" s="149">
        <f t="shared" si="81"/>
        <v>0</v>
      </c>
      <c r="DY60" s="149">
        <f t="shared" si="82"/>
        <v>0</v>
      </c>
      <c r="DZ60" s="149">
        <f t="shared" si="83"/>
        <v>0</v>
      </c>
      <c r="EA60" s="149">
        <f t="shared" si="84"/>
        <v>0</v>
      </c>
      <c r="EB60" s="149">
        <f t="shared" si="85"/>
        <v>0</v>
      </c>
      <c r="EC60" s="149">
        <f t="shared" si="86"/>
        <v>0</v>
      </c>
      <c r="ED60" s="149">
        <f t="shared" si="87"/>
        <v>0</v>
      </c>
      <c r="EE60" s="149">
        <f t="shared" si="88"/>
        <v>0</v>
      </c>
      <c r="EF60" s="149">
        <f t="shared" si="89"/>
        <v>0</v>
      </c>
      <c r="EG60" s="149">
        <f t="shared" si="90"/>
        <v>0</v>
      </c>
      <c r="EH60" s="149">
        <f t="shared" si="91"/>
        <v>0</v>
      </c>
      <c r="EI60" s="149">
        <f t="shared" si="92"/>
        <v>0</v>
      </c>
      <c r="EJ60" s="149">
        <f t="shared" si="93"/>
        <v>0</v>
      </c>
      <c r="EK60" s="149">
        <f t="shared" si="94"/>
        <v>0</v>
      </c>
      <c r="EL60" s="149">
        <f t="shared" si="95"/>
        <v>0</v>
      </c>
      <c r="EM60" s="149">
        <f t="shared" si="96"/>
        <v>0</v>
      </c>
      <c r="EN60" s="149">
        <f t="shared" si="97"/>
        <v>0</v>
      </c>
      <c r="EO60" s="149">
        <f t="shared" si="98"/>
        <v>0</v>
      </c>
      <c r="EP60" s="149">
        <f t="shared" si="99"/>
        <v>0</v>
      </c>
      <c r="EQ60" s="149">
        <f t="shared" si="100"/>
        <v>0</v>
      </c>
      <c r="ER60" s="149">
        <f t="shared" si="101"/>
        <v>0</v>
      </c>
    </row>
    <row r="61" spans="1:148" x14ac:dyDescent="0.35">
      <c r="A61" s="62">
        <f>ROWS($12:61)-1</f>
        <v>49</v>
      </c>
      <c r="B61" s="95"/>
      <c r="C61" s="69"/>
      <c r="D61" s="95"/>
      <c r="E61" s="96"/>
      <c r="F61" s="137"/>
      <c r="G61" s="137"/>
      <c r="H61" s="96"/>
      <c r="I61" s="92">
        <f t="shared" si="47"/>
        <v>0</v>
      </c>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99">
        <f t="shared" si="104"/>
        <v>0</v>
      </c>
      <c r="AJ61" s="27">
        <f t="shared" si="105"/>
        <v>0</v>
      </c>
      <c r="AK61" s="27">
        <f t="shared" si="106"/>
        <v>0</v>
      </c>
      <c r="AL61" s="27">
        <f t="shared" si="107"/>
        <v>0</v>
      </c>
      <c r="AM61" s="27">
        <f t="shared" si="108"/>
        <v>0</v>
      </c>
      <c r="AN61" s="27">
        <f t="shared" si="109"/>
        <v>0</v>
      </c>
      <c r="AO61" s="27">
        <f t="shared" si="110"/>
        <v>0</v>
      </c>
      <c r="AP61" s="27">
        <f t="shared" si="111"/>
        <v>0</v>
      </c>
      <c r="AQ61" s="27">
        <f t="shared" si="112"/>
        <v>0</v>
      </c>
      <c r="AR61" s="27">
        <f t="shared" si="113"/>
        <v>0</v>
      </c>
      <c r="AS61" s="27">
        <f t="shared" si="114"/>
        <v>0</v>
      </c>
      <c r="AT61" s="27">
        <f t="shared" si="115"/>
        <v>0</v>
      </c>
      <c r="AU61" s="27">
        <f t="shared" si="116"/>
        <v>0</v>
      </c>
      <c r="AV61" s="27">
        <f t="shared" si="117"/>
        <v>0</v>
      </c>
      <c r="AW61" s="27">
        <f t="shared" si="118"/>
        <v>0</v>
      </c>
      <c r="AX61" s="27">
        <f t="shared" si="119"/>
        <v>0</v>
      </c>
      <c r="AY61" s="27">
        <f t="shared" si="120"/>
        <v>0</v>
      </c>
      <c r="AZ61" s="27">
        <f t="shared" si="121"/>
        <v>0</v>
      </c>
      <c r="BA61" s="27">
        <f t="shared" si="122"/>
        <v>0</v>
      </c>
      <c r="BB61" s="26">
        <f t="shared" si="48"/>
        <v>0</v>
      </c>
      <c r="BC61" s="26">
        <f t="shared" si="49"/>
        <v>0</v>
      </c>
      <c r="BD61" s="26">
        <f t="shared" si="50"/>
        <v>0</v>
      </c>
      <c r="BE61" s="26">
        <f t="shared" si="51"/>
        <v>0</v>
      </c>
      <c r="BF61" s="26">
        <f t="shared" si="52"/>
        <v>0</v>
      </c>
      <c r="BG61" s="26">
        <f t="shared" si="53"/>
        <v>0</v>
      </c>
      <c r="BH61" s="107">
        <f t="shared" si="54"/>
        <v>0</v>
      </c>
      <c r="BI61" s="36">
        <f t="shared" si="103"/>
        <v>0</v>
      </c>
      <c r="BJ61" s="36">
        <f t="shared" si="123"/>
        <v>0</v>
      </c>
      <c r="BK61" s="149">
        <f t="shared" si="55"/>
        <v>0</v>
      </c>
      <c r="BL61" s="150">
        <f t="shared" si="56"/>
        <v>0</v>
      </c>
      <c r="BM61" s="71"/>
      <c r="BN61" s="72"/>
      <c r="BO61" s="72"/>
      <c r="BP61" s="72"/>
      <c r="BQ61" s="72"/>
      <c r="BR61" s="72"/>
      <c r="BS61" s="72"/>
      <c r="BT61" s="72"/>
      <c r="BU61" s="72"/>
      <c r="BV61" s="72"/>
      <c r="BW61" s="72"/>
      <c r="BX61" s="72"/>
      <c r="BY61" s="72"/>
      <c r="BZ61" s="72"/>
      <c r="CA61" s="72"/>
      <c r="CB61" s="72"/>
      <c r="CC61" s="72"/>
      <c r="CD61" s="72"/>
      <c r="CE61" s="73"/>
      <c r="CF61" s="149">
        <f t="shared" si="57"/>
        <v>0</v>
      </c>
      <c r="CG61" s="149">
        <f t="shared" si="58"/>
        <v>0</v>
      </c>
      <c r="CH61" s="149">
        <f t="shared" si="59"/>
        <v>0</v>
      </c>
      <c r="CI61" s="149">
        <f t="shared" si="60"/>
        <v>0</v>
      </c>
      <c r="CJ61" s="149">
        <f t="shared" si="61"/>
        <v>0</v>
      </c>
      <c r="CK61" s="149">
        <f t="shared" si="62"/>
        <v>0</v>
      </c>
      <c r="CL61" s="149">
        <f t="shared" si="63"/>
        <v>0</v>
      </c>
      <c r="CM61" s="149">
        <f t="shared" si="64"/>
        <v>0</v>
      </c>
      <c r="CN61" s="149">
        <f t="shared" si="65"/>
        <v>0</v>
      </c>
      <c r="CO61" s="149">
        <f t="shared" si="66"/>
        <v>0</v>
      </c>
      <c r="CP61" s="149">
        <f t="shared" si="67"/>
        <v>0</v>
      </c>
      <c r="CQ61" s="149">
        <f t="shared" si="68"/>
        <v>0</v>
      </c>
      <c r="CR61" s="149">
        <f t="shared" si="69"/>
        <v>0</v>
      </c>
      <c r="CS61" s="149">
        <f t="shared" si="70"/>
        <v>0</v>
      </c>
      <c r="CT61" s="149">
        <f t="shared" si="71"/>
        <v>0</v>
      </c>
      <c r="CU61" s="149">
        <f t="shared" si="72"/>
        <v>0</v>
      </c>
      <c r="CV61" s="149">
        <f t="shared" si="73"/>
        <v>0</v>
      </c>
      <c r="CW61" s="149">
        <f t="shared" si="74"/>
        <v>0</v>
      </c>
      <c r="CX61" s="149">
        <f t="shared" si="75"/>
        <v>0</v>
      </c>
      <c r="CY61" s="149">
        <f t="shared" si="76"/>
        <v>0</v>
      </c>
      <c r="CZ61" s="149">
        <f t="shared" si="124"/>
        <v>0</v>
      </c>
      <c r="DA61" s="149">
        <f t="shared" si="77"/>
        <v>0</v>
      </c>
      <c r="DB61" s="149">
        <f t="shared" si="78"/>
        <v>0</v>
      </c>
      <c r="DC61" s="150">
        <f t="shared" si="79"/>
        <v>0</v>
      </c>
      <c r="DD61" s="71"/>
      <c r="DE61" s="72"/>
      <c r="DF61" s="72"/>
      <c r="DG61" s="72"/>
      <c r="DH61" s="72"/>
      <c r="DI61" s="72"/>
      <c r="DJ61" s="72"/>
      <c r="DK61" s="72"/>
      <c r="DL61" s="72"/>
      <c r="DM61" s="72"/>
      <c r="DN61" s="72"/>
      <c r="DO61" s="72"/>
      <c r="DP61" s="72"/>
      <c r="DQ61" s="72"/>
      <c r="DR61" s="72"/>
      <c r="DS61" s="72"/>
      <c r="DT61" s="72"/>
      <c r="DU61" s="72"/>
      <c r="DV61" s="73"/>
      <c r="DW61" s="149">
        <f t="shared" si="80"/>
        <v>0</v>
      </c>
      <c r="DX61" s="149">
        <f t="shared" si="81"/>
        <v>0</v>
      </c>
      <c r="DY61" s="149">
        <f t="shared" si="82"/>
        <v>0</v>
      </c>
      <c r="DZ61" s="149">
        <f t="shared" si="83"/>
        <v>0</v>
      </c>
      <c r="EA61" s="149">
        <f t="shared" si="84"/>
        <v>0</v>
      </c>
      <c r="EB61" s="149">
        <f t="shared" si="85"/>
        <v>0</v>
      </c>
      <c r="EC61" s="149">
        <f t="shared" si="86"/>
        <v>0</v>
      </c>
      <c r="ED61" s="149">
        <f t="shared" si="87"/>
        <v>0</v>
      </c>
      <c r="EE61" s="149">
        <f t="shared" si="88"/>
        <v>0</v>
      </c>
      <c r="EF61" s="149">
        <f t="shared" si="89"/>
        <v>0</v>
      </c>
      <c r="EG61" s="149">
        <f t="shared" si="90"/>
        <v>0</v>
      </c>
      <c r="EH61" s="149">
        <f t="shared" si="91"/>
        <v>0</v>
      </c>
      <c r="EI61" s="149">
        <f t="shared" si="92"/>
        <v>0</v>
      </c>
      <c r="EJ61" s="149">
        <f t="shared" si="93"/>
        <v>0</v>
      </c>
      <c r="EK61" s="149">
        <f t="shared" si="94"/>
        <v>0</v>
      </c>
      <c r="EL61" s="149">
        <f t="shared" si="95"/>
        <v>0</v>
      </c>
      <c r="EM61" s="149">
        <f t="shared" si="96"/>
        <v>0</v>
      </c>
      <c r="EN61" s="149">
        <f t="shared" si="97"/>
        <v>0</v>
      </c>
      <c r="EO61" s="149">
        <f t="shared" si="98"/>
        <v>0</v>
      </c>
      <c r="EP61" s="149">
        <f t="shared" si="99"/>
        <v>0</v>
      </c>
      <c r="EQ61" s="149">
        <f t="shared" si="100"/>
        <v>0</v>
      </c>
      <c r="ER61" s="149">
        <f t="shared" si="101"/>
        <v>0</v>
      </c>
    </row>
    <row r="62" spans="1:148" x14ac:dyDescent="0.35">
      <c r="A62" s="62">
        <f>ROWS($12:62)-1</f>
        <v>50</v>
      </c>
      <c r="B62" s="95"/>
      <c r="C62" s="69"/>
      <c r="D62" s="95"/>
      <c r="E62" s="96"/>
      <c r="F62" s="137"/>
      <c r="G62" s="137"/>
      <c r="H62" s="96"/>
      <c r="I62" s="92">
        <f t="shared" si="47"/>
        <v>0</v>
      </c>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99">
        <f t="shared" si="104"/>
        <v>0</v>
      </c>
      <c r="AJ62" s="27">
        <f t="shared" si="105"/>
        <v>0</v>
      </c>
      <c r="AK62" s="27">
        <f t="shared" si="106"/>
        <v>0</v>
      </c>
      <c r="AL62" s="27">
        <f t="shared" si="107"/>
        <v>0</v>
      </c>
      <c r="AM62" s="27">
        <f t="shared" si="108"/>
        <v>0</v>
      </c>
      <c r="AN62" s="27">
        <f t="shared" si="109"/>
        <v>0</v>
      </c>
      <c r="AO62" s="27">
        <f t="shared" si="110"/>
        <v>0</v>
      </c>
      <c r="AP62" s="27">
        <f t="shared" si="111"/>
        <v>0</v>
      </c>
      <c r="AQ62" s="27">
        <f t="shared" si="112"/>
        <v>0</v>
      </c>
      <c r="AR62" s="27">
        <f t="shared" si="113"/>
        <v>0</v>
      </c>
      <c r="AS62" s="27">
        <f t="shared" si="114"/>
        <v>0</v>
      </c>
      <c r="AT62" s="27">
        <f t="shared" si="115"/>
        <v>0</v>
      </c>
      <c r="AU62" s="27">
        <f t="shared" si="116"/>
        <v>0</v>
      </c>
      <c r="AV62" s="27">
        <f t="shared" si="117"/>
        <v>0</v>
      </c>
      <c r="AW62" s="27">
        <f t="shared" si="118"/>
        <v>0</v>
      </c>
      <c r="AX62" s="27">
        <f t="shared" si="119"/>
        <v>0</v>
      </c>
      <c r="AY62" s="27">
        <f t="shared" si="120"/>
        <v>0</v>
      </c>
      <c r="AZ62" s="27">
        <f t="shared" si="121"/>
        <v>0</v>
      </c>
      <c r="BA62" s="27">
        <f t="shared" si="122"/>
        <v>0</v>
      </c>
      <c r="BB62" s="26">
        <f t="shared" si="48"/>
        <v>0</v>
      </c>
      <c r="BC62" s="26">
        <f t="shared" si="49"/>
        <v>0</v>
      </c>
      <c r="BD62" s="26">
        <f t="shared" si="50"/>
        <v>0</v>
      </c>
      <c r="BE62" s="26">
        <f t="shared" si="51"/>
        <v>0</v>
      </c>
      <c r="BF62" s="26">
        <f t="shared" si="52"/>
        <v>0</v>
      </c>
      <c r="BG62" s="26">
        <f t="shared" si="53"/>
        <v>0</v>
      </c>
      <c r="BH62" s="107">
        <f t="shared" si="54"/>
        <v>0</v>
      </c>
      <c r="BI62" s="36">
        <f t="shared" si="103"/>
        <v>0</v>
      </c>
      <c r="BJ62" s="36">
        <f t="shared" si="123"/>
        <v>0</v>
      </c>
      <c r="BK62" s="149">
        <f t="shared" si="55"/>
        <v>0</v>
      </c>
      <c r="BL62" s="150">
        <f t="shared" si="56"/>
        <v>0</v>
      </c>
      <c r="BM62" s="71"/>
      <c r="BN62" s="72"/>
      <c r="BO62" s="72"/>
      <c r="BP62" s="72"/>
      <c r="BQ62" s="72"/>
      <c r="BR62" s="72"/>
      <c r="BS62" s="72"/>
      <c r="BT62" s="72"/>
      <c r="BU62" s="72"/>
      <c r="BV62" s="72"/>
      <c r="BW62" s="72"/>
      <c r="BX62" s="72"/>
      <c r="BY62" s="72"/>
      <c r="BZ62" s="72"/>
      <c r="CA62" s="72"/>
      <c r="CB62" s="72"/>
      <c r="CC62" s="72"/>
      <c r="CD62" s="72"/>
      <c r="CE62" s="73"/>
      <c r="CF62" s="149">
        <f t="shared" si="57"/>
        <v>0</v>
      </c>
      <c r="CG62" s="149">
        <f t="shared" si="58"/>
        <v>0</v>
      </c>
      <c r="CH62" s="149">
        <f t="shared" si="59"/>
        <v>0</v>
      </c>
      <c r="CI62" s="149">
        <f t="shared" si="60"/>
        <v>0</v>
      </c>
      <c r="CJ62" s="149">
        <f t="shared" si="61"/>
        <v>0</v>
      </c>
      <c r="CK62" s="149">
        <f t="shared" si="62"/>
        <v>0</v>
      </c>
      <c r="CL62" s="149">
        <f t="shared" si="63"/>
        <v>0</v>
      </c>
      <c r="CM62" s="149">
        <f t="shared" si="64"/>
        <v>0</v>
      </c>
      <c r="CN62" s="149">
        <f t="shared" si="65"/>
        <v>0</v>
      </c>
      <c r="CO62" s="149">
        <f t="shared" si="66"/>
        <v>0</v>
      </c>
      <c r="CP62" s="149">
        <f t="shared" si="67"/>
        <v>0</v>
      </c>
      <c r="CQ62" s="149">
        <f t="shared" si="68"/>
        <v>0</v>
      </c>
      <c r="CR62" s="149">
        <f t="shared" si="69"/>
        <v>0</v>
      </c>
      <c r="CS62" s="149">
        <f t="shared" si="70"/>
        <v>0</v>
      </c>
      <c r="CT62" s="149">
        <f t="shared" si="71"/>
        <v>0</v>
      </c>
      <c r="CU62" s="149">
        <f t="shared" si="72"/>
        <v>0</v>
      </c>
      <c r="CV62" s="149">
        <f t="shared" si="73"/>
        <v>0</v>
      </c>
      <c r="CW62" s="149">
        <f t="shared" si="74"/>
        <v>0</v>
      </c>
      <c r="CX62" s="149">
        <f t="shared" si="75"/>
        <v>0</v>
      </c>
      <c r="CY62" s="149">
        <f t="shared" si="76"/>
        <v>0</v>
      </c>
      <c r="CZ62" s="149">
        <f t="shared" si="124"/>
        <v>0</v>
      </c>
      <c r="DA62" s="149">
        <f t="shared" si="77"/>
        <v>0</v>
      </c>
      <c r="DB62" s="149">
        <f t="shared" si="78"/>
        <v>0</v>
      </c>
      <c r="DC62" s="150">
        <f t="shared" si="79"/>
        <v>0</v>
      </c>
      <c r="DD62" s="71"/>
      <c r="DE62" s="72"/>
      <c r="DF62" s="72"/>
      <c r="DG62" s="72"/>
      <c r="DH62" s="72"/>
      <c r="DI62" s="72"/>
      <c r="DJ62" s="72"/>
      <c r="DK62" s="72"/>
      <c r="DL62" s="72"/>
      <c r="DM62" s="72"/>
      <c r="DN62" s="72"/>
      <c r="DO62" s="72"/>
      <c r="DP62" s="72"/>
      <c r="DQ62" s="72"/>
      <c r="DR62" s="72"/>
      <c r="DS62" s="72"/>
      <c r="DT62" s="72"/>
      <c r="DU62" s="72"/>
      <c r="DV62" s="73"/>
      <c r="DW62" s="149">
        <f t="shared" si="80"/>
        <v>0</v>
      </c>
      <c r="DX62" s="149">
        <f t="shared" si="81"/>
        <v>0</v>
      </c>
      <c r="DY62" s="149">
        <f t="shared" si="82"/>
        <v>0</v>
      </c>
      <c r="DZ62" s="149">
        <f t="shared" si="83"/>
        <v>0</v>
      </c>
      <c r="EA62" s="149">
        <f t="shared" si="84"/>
        <v>0</v>
      </c>
      <c r="EB62" s="149">
        <f t="shared" si="85"/>
        <v>0</v>
      </c>
      <c r="EC62" s="149">
        <f t="shared" si="86"/>
        <v>0</v>
      </c>
      <c r="ED62" s="149">
        <f t="shared" si="87"/>
        <v>0</v>
      </c>
      <c r="EE62" s="149">
        <f t="shared" si="88"/>
        <v>0</v>
      </c>
      <c r="EF62" s="149">
        <f t="shared" si="89"/>
        <v>0</v>
      </c>
      <c r="EG62" s="149">
        <f t="shared" si="90"/>
        <v>0</v>
      </c>
      <c r="EH62" s="149">
        <f t="shared" si="91"/>
        <v>0</v>
      </c>
      <c r="EI62" s="149">
        <f t="shared" si="92"/>
        <v>0</v>
      </c>
      <c r="EJ62" s="149">
        <f t="shared" si="93"/>
        <v>0</v>
      </c>
      <c r="EK62" s="149">
        <f t="shared" si="94"/>
        <v>0</v>
      </c>
      <c r="EL62" s="149">
        <f t="shared" si="95"/>
        <v>0</v>
      </c>
      <c r="EM62" s="149">
        <f t="shared" si="96"/>
        <v>0</v>
      </c>
      <c r="EN62" s="149">
        <f t="shared" si="97"/>
        <v>0</v>
      </c>
      <c r="EO62" s="149">
        <f t="shared" si="98"/>
        <v>0</v>
      </c>
      <c r="EP62" s="149">
        <f t="shared" si="99"/>
        <v>0</v>
      </c>
      <c r="EQ62" s="149">
        <f t="shared" si="100"/>
        <v>0</v>
      </c>
      <c r="ER62" s="149">
        <f t="shared" si="101"/>
        <v>0</v>
      </c>
    </row>
    <row r="63" spans="1:148" x14ac:dyDescent="0.35">
      <c r="A63" s="75"/>
      <c r="B63" s="76"/>
      <c r="C63" s="279"/>
      <c r="D63" s="111"/>
      <c r="E63" s="102"/>
      <c r="F63" s="102"/>
      <c r="G63" s="77"/>
      <c r="H63" s="77"/>
      <c r="I63" s="103"/>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104"/>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6"/>
      <c r="BI63" s="82"/>
      <c r="BJ63" s="81"/>
      <c r="BK63" s="82"/>
      <c r="BL63" s="80"/>
      <c r="BM63" s="80"/>
      <c r="BN63" s="80"/>
      <c r="BO63" s="80"/>
      <c r="BP63" s="80"/>
      <c r="BQ63" s="80"/>
      <c r="BR63" s="80"/>
      <c r="BS63" s="80"/>
      <c r="BT63" s="80"/>
      <c r="BU63" s="80"/>
      <c r="BV63" s="80"/>
      <c r="BW63" s="80"/>
      <c r="BX63" s="80"/>
      <c r="BY63" s="80"/>
      <c r="BZ63" s="80"/>
      <c r="CA63" s="80"/>
      <c r="CB63" s="80"/>
      <c r="CC63" s="80"/>
      <c r="CD63" s="80"/>
      <c r="CE63" s="80"/>
      <c r="CF63" s="81"/>
      <c r="CG63" s="77"/>
      <c r="CH63" s="77"/>
      <c r="CI63" s="77"/>
      <c r="CJ63" s="77"/>
      <c r="CK63" s="77"/>
      <c r="CL63" s="77"/>
      <c r="CM63" s="77"/>
      <c r="CN63" s="77"/>
      <c r="CO63" s="77"/>
      <c r="CP63" s="77"/>
      <c r="CQ63" s="77"/>
      <c r="CR63" s="77"/>
      <c r="CS63" s="77"/>
      <c r="CT63" s="77"/>
      <c r="CU63" s="77"/>
      <c r="CV63" s="77"/>
      <c r="CW63" s="77"/>
      <c r="CX63" s="77"/>
      <c r="CY63" s="84"/>
      <c r="CZ63" s="82"/>
      <c r="DA63" s="83"/>
      <c r="DB63" s="82"/>
      <c r="DC63" s="80"/>
      <c r="DD63" s="80"/>
      <c r="DE63" s="80"/>
      <c r="DF63" s="80"/>
      <c r="DG63" s="80"/>
      <c r="DH63" s="80"/>
      <c r="DI63" s="80"/>
      <c r="DJ63" s="80"/>
      <c r="DK63" s="80"/>
      <c r="DL63" s="80"/>
      <c r="DM63" s="80"/>
      <c r="DN63" s="80"/>
      <c r="DO63" s="80"/>
      <c r="DP63" s="80"/>
      <c r="DQ63" s="80"/>
      <c r="DR63" s="80"/>
      <c r="DS63" s="80"/>
      <c r="DT63" s="80"/>
      <c r="DU63" s="80"/>
      <c r="DV63" s="80"/>
      <c r="DW63" s="81"/>
      <c r="DX63" s="77"/>
      <c r="DY63" s="77"/>
      <c r="DZ63" s="77"/>
      <c r="EA63" s="77"/>
      <c r="EB63" s="77"/>
      <c r="EC63" s="77"/>
      <c r="ED63" s="77"/>
      <c r="EE63" s="77"/>
      <c r="EF63" s="77"/>
      <c r="EG63" s="77"/>
      <c r="EH63" s="77"/>
      <c r="EI63" s="77"/>
      <c r="EJ63" s="77"/>
      <c r="EK63" s="77"/>
      <c r="EL63" s="77"/>
      <c r="EM63" s="77"/>
      <c r="EN63" s="77"/>
      <c r="EO63" s="77"/>
      <c r="EP63" s="84"/>
      <c r="EQ63" s="82"/>
      <c r="ER63" s="83"/>
    </row>
    <row r="64" spans="1:148" x14ac:dyDescent="0.35">
      <c r="B64" s="2" t="s">
        <v>67</v>
      </c>
      <c r="E64" s="36">
        <f t="shared" ref="E64:I64" si="125">SUM(E13:E63)</f>
        <v>0</v>
      </c>
      <c r="F64" s="36">
        <f t="shared" si="125"/>
        <v>0</v>
      </c>
      <c r="G64" s="36">
        <f t="shared" si="125"/>
        <v>0</v>
      </c>
      <c r="H64" s="36">
        <f t="shared" si="125"/>
        <v>0</v>
      </c>
      <c r="I64" s="36">
        <f t="shared" si="125"/>
        <v>0</v>
      </c>
      <c r="AI64" s="36">
        <f t="shared" ref="AI64:BJ64" si="126">SUM(AI13:AI63)</f>
        <v>0</v>
      </c>
      <c r="AJ64" s="36">
        <f t="shared" si="126"/>
        <v>0</v>
      </c>
      <c r="AK64" s="36">
        <f t="shared" si="126"/>
        <v>0</v>
      </c>
      <c r="AL64" s="36">
        <f t="shared" si="126"/>
        <v>0</v>
      </c>
      <c r="AM64" s="36">
        <f t="shared" si="126"/>
        <v>0</v>
      </c>
      <c r="AN64" s="36">
        <f t="shared" si="126"/>
        <v>0</v>
      </c>
      <c r="AO64" s="36">
        <f t="shared" si="126"/>
        <v>0</v>
      </c>
      <c r="AP64" s="36">
        <f t="shared" si="126"/>
        <v>0</v>
      </c>
      <c r="AQ64" s="36">
        <f t="shared" si="126"/>
        <v>0</v>
      </c>
      <c r="AR64" s="36">
        <f t="shared" si="126"/>
        <v>0</v>
      </c>
      <c r="AS64" s="36">
        <f t="shared" si="126"/>
        <v>0</v>
      </c>
      <c r="AT64" s="36">
        <f t="shared" si="126"/>
        <v>0</v>
      </c>
      <c r="AU64" s="36">
        <f t="shared" si="126"/>
        <v>0</v>
      </c>
      <c r="AV64" s="36">
        <f t="shared" si="126"/>
        <v>0</v>
      </c>
      <c r="AW64" s="36">
        <f t="shared" si="126"/>
        <v>0</v>
      </c>
      <c r="AX64" s="36">
        <f t="shared" si="126"/>
        <v>0</v>
      </c>
      <c r="AY64" s="36">
        <f t="shared" si="126"/>
        <v>0</v>
      </c>
      <c r="AZ64" s="36">
        <f t="shared" si="126"/>
        <v>0</v>
      </c>
      <c r="BA64" s="36">
        <f t="shared" si="126"/>
        <v>0</v>
      </c>
      <c r="BB64" s="36"/>
      <c r="BC64" s="36"/>
      <c r="BD64" s="36">
        <f t="shared" si="126"/>
        <v>0</v>
      </c>
      <c r="BE64" s="36">
        <f t="shared" si="126"/>
        <v>0</v>
      </c>
      <c r="BF64" s="36">
        <f t="shared" si="126"/>
        <v>0</v>
      </c>
      <c r="BG64" s="36">
        <f t="shared" si="126"/>
        <v>0</v>
      </c>
      <c r="BH64" s="36">
        <f t="shared" si="126"/>
        <v>0</v>
      </c>
      <c r="BI64" s="36">
        <f t="shared" si="126"/>
        <v>0</v>
      </c>
      <c r="BJ64" s="36">
        <f t="shared" si="126"/>
        <v>0</v>
      </c>
      <c r="BK64" s="36">
        <f>SUM(BK13:BK63)</f>
        <v>0</v>
      </c>
      <c r="CF64" s="36">
        <f t="shared" ref="CF64:DB64" si="127">SUM(CF13:CF63)</f>
        <v>0</v>
      </c>
      <c r="CG64" s="36">
        <f t="shared" si="127"/>
        <v>0</v>
      </c>
      <c r="CH64" s="36">
        <f t="shared" si="127"/>
        <v>0</v>
      </c>
      <c r="CI64" s="36">
        <f t="shared" si="127"/>
        <v>0</v>
      </c>
      <c r="CJ64" s="36">
        <f t="shared" si="127"/>
        <v>0</v>
      </c>
      <c r="CK64" s="36">
        <f t="shared" si="127"/>
        <v>0</v>
      </c>
      <c r="CL64" s="36">
        <f t="shared" si="127"/>
        <v>0</v>
      </c>
      <c r="CM64" s="36">
        <f t="shared" si="127"/>
        <v>0</v>
      </c>
      <c r="CN64" s="36">
        <f t="shared" si="127"/>
        <v>0</v>
      </c>
      <c r="CO64" s="36">
        <f t="shared" si="127"/>
        <v>0</v>
      </c>
      <c r="CP64" s="36">
        <f t="shared" si="127"/>
        <v>0</v>
      </c>
      <c r="CQ64" s="36">
        <f t="shared" si="127"/>
        <v>0</v>
      </c>
      <c r="CR64" s="36">
        <f t="shared" si="127"/>
        <v>0</v>
      </c>
      <c r="CS64" s="36">
        <f t="shared" si="127"/>
        <v>0</v>
      </c>
      <c r="CT64" s="36">
        <f t="shared" si="127"/>
        <v>0</v>
      </c>
      <c r="CU64" s="36">
        <f t="shared" si="127"/>
        <v>0</v>
      </c>
      <c r="CV64" s="36">
        <f t="shared" si="127"/>
        <v>0</v>
      </c>
      <c r="CW64" s="36">
        <f t="shared" si="127"/>
        <v>0</v>
      </c>
      <c r="CX64" s="36">
        <f t="shared" si="127"/>
        <v>0</v>
      </c>
      <c r="CY64" s="36">
        <f t="shared" si="127"/>
        <v>0</v>
      </c>
      <c r="CZ64" s="36">
        <f t="shared" si="127"/>
        <v>0</v>
      </c>
      <c r="DA64" s="36">
        <f t="shared" si="127"/>
        <v>0</v>
      </c>
      <c r="DB64" s="36">
        <f t="shared" si="127"/>
        <v>0</v>
      </c>
      <c r="DW64" s="36">
        <f t="shared" ref="DW64:ER64" si="128">SUM(DW13:DW63)</f>
        <v>0</v>
      </c>
      <c r="DX64" s="36">
        <f t="shared" si="128"/>
        <v>0</v>
      </c>
      <c r="DY64" s="36">
        <f t="shared" si="128"/>
        <v>0</v>
      </c>
      <c r="DZ64" s="36">
        <f t="shared" si="128"/>
        <v>0</v>
      </c>
      <c r="EA64" s="36">
        <f t="shared" si="128"/>
        <v>0</v>
      </c>
      <c r="EB64" s="36">
        <f t="shared" si="128"/>
        <v>0</v>
      </c>
      <c r="EC64" s="36">
        <f t="shared" si="128"/>
        <v>0</v>
      </c>
      <c r="ED64" s="36">
        <f t="shared" si="128"/>
        <v>0</v>
      </c>
      <c r="EE64" s="36">
        <f t="shared" si="128"/>
        <v>0</v>
      </c>
      <c r="EF64" s="36">
        <f t="shared" si="128"/>
        <v>0</v>
      </c>
      <c r="EG64" s="36">
        <f t="shared" si="128"/>
        <v>0</v>
      </c>
      <c r="EH64" s="36">
        <f t="shared" si="128"/>
        <v>0</v>
      </c>
      <c r="EI64" s="36">
        <f t="shared" si="128"/>
        <v>0</v>
      </c>
      <c r="EJ64" s="36">
        <f t="shared" si="128"/>
        <v>0</v>
      </c>
      <c r="EK64" s="36">
        <f t="shared" si="128"/>
        <v>0</v>
      </c>
      <c r="EL64" s="36">
        <f t="shared" si="128"/>
        <v>0</v>
      </c>
      <c r="EM64" s="36">
        <f t="shared" si="128"/>
        <v>0</v>
      </c>
      <c r="EN64" s="36">
        <f t="shared" si="128"/>
        <v>0</v>
      </c>
      <c r="EO64" s="36">
        <f t="shared" si="128"/>
        <v>0</v>
      </c>
      <c r="EP64" s="36">
        <f t="shared" si="128"/>
        <v>0</v>
      </c>
      <c r="EQ64" s="36">
        <f t="shared" si="128"/>
        <v>0</v>
      </c>
      <c r="ER64" s="36">
        <f t="shared" si="128"/>
        <v>0</v>
      </c>
    </row>
    <row r="68" spans="1:147" ht="18" x14ac:dyDescent="0.35">
      <c r="A68" s="7" t="s">
        <v>212</v>
      </c>
      <c r="AI68" s="116">
        <f t="shared" ref="AI68:BG68" ca="1" si="129">OFFSET(program_anchor,AI$7,0)</f>
        <v>0</v>
      </c>
      <c r="AJ68" s="116">
        <f t="shared" ca="1" si="129"/>
        <v>0</v>
      </c>
      <c r="AK68" s="116">
        <f t="shared" ca="1" si="129"/>
        <v>0</v>
      </c>
      <c r="AL68" s="116">
        <f t="shared" ca="1" si="129"/>
        <v>0</v>
      </c>
      <c r="AM68" s="116">
        <f t="shared" ca="1" si="129"/>
        <v>0</v>
      </c>
      <c r="AN68" s="116">
        <f t="shared" ca="1" si="129"/>
        <v>0</v>
      </c>
      <c r="AO68" s="116">
        <f t="shared" ca="1" si="129"/>
        <v>0</v>
      </c>
      <c r="AP68" s="116">
        <f t="shared" ca="1" si="129"/>
        <v>0</v>
      </c>
      <c r="AQ68" s="116">
        <f t="shared" ca="1" si="129"/>
        <v>0</v>
      </c>
      <c r="AR68" s="116">
        <f t="shared" ca="1" si="129"/>
        <v>0</v>
      </c>
      <c r="AS68" s="116">
        <f t="shared" ca="1" si="129"/>
        <v>0</v>
      </c>
      <c r="AT68" s="116">
        <f t="shared" ca="1" si="129"/>
        <v>0</v>
      </c>
      <c r="AU68" s="116">
        <f t="shared" ca="1" si="129"/>
        <v>0</v>
      </c>
      <c r="AV68" s="116">
        <f t="shared" ca="1" si="129"/>
        <v>0</v>
      </c>
      <c r="AW68" s="116">
        <f t="shared" ca="1" si="129"/>
        <v>0</v>
      </c>
      <c r="AX68" s="116">
        <f t="shared" ca="1" si="129"/>
        <v>0</v>
      </c>
      <c r="AY68" s="116">
        <f t="shared" ca="1" si="129"/>
        <v>0</v>
      </c>
      <c r="AZ68" s="116">
        <f t="shared" ca="1" si="129"/>
        <v>0</v>
      </c>
      <c r="BA68" s="116">
        <f t="shared" ca="1" si="129"/>
        <v>0</v>
      </c>
      <c r="BB68" s="116">
        <f t="shared" ca="1" si="129"/>
        <v>0</v>
      </c>
      <c r="BC68" s="116" t="str">
        <f t="shared" ca="1" si="129"/>
        <v>Corporate</v>
      </c>
      <c r="BD68" s="116" t="str">
        <f t="shared" ca="1" si="129"/>
        <v>Commercial</v>
      </c>
      <c r="BE68" s="116" t="str">
        <f t="shared" ca="1" si="129"/>
        <v>Fundraising</v>
      </c>
      <c r="BF68" s="116" t="str">
        <f t="shared" ca="1" si="129"/>
        <v>Accom</v>
      </c>
      <c r="BG68" s="116" t="str">
        <f t="shared" ca="1" si="129"/>
        <v>Health</v>
      </c>
      <c r="BH68" s="116" t="s">
        <v>99</v>
      </c>
      <c r="BI68" s="116" t="s">
        <v>67</v>
      </c>
      <c r="CF68" s="116">
        <f ca="1">OFFSET(house_anchor,CF$7,0)</f>
        <v>0</v>
      </c>
      <c r="CG68" s="116">
        <f t="shared" ref="CG68:CY68" ca="1" si="130">OFFSET(house_anchor,CG$7,0)</f>
        <v>0</v>
      </c>
      <c r="CH68" s="116">
        <f t="shared" ca="1" si="130"/>
        <v>0</v>
      </c>
      <c r="CI68" s="116">
        <f t="shared" ca="1" si="130"/>
        <v>0</v>
      </c>
      <c r="CJ68" s="116">
        <f t="shared" ca="1" si="130"/>
        <v>0</v>
      </c>
      <c r="CK68" s="116">
        <f t="shared" ca="1" si="130"/>
        <v>0</v>
      </c>
      <c r="CL68" s="116">
        <f t="shared" ca="1" si="130"/>
        <v>0</v>
      </c>
      <c r="CM68" s="116">
        <f t="shared" ca="1" si="130"/>
        <v>0</v>
      </c>
      <c r="CN68" s="116">
        <f t="shared" ca="1" si="130"/>
        <v>0</v>
      </c>
      <c r="CO68" s="116">
        <f t="shared" ca="1" si="130"/>
        <v>0</v>
      </c>
      <c r="CP68" s="116">
        <f t="shared" ca="1" si="130"/>
        <v>0</v>
      </c>
      <c r="CQ68" s="116">
        <f t="shared" ca="1" si="130"/>
        <v>0</v>
      </c>
      <c r="CR68" s="116">
        <f t="shared" ca="1" si="130"/>
        <v>0</v>
      </c>
      <c r="CS68" s="116">
        <f t="shared" ca="1" si="130"/>
        <v>0</v>
      </c>
      <c r="CT68" s="116">
        <f t="shared" ca="1" si="130"/>
        <v>0</v>
      </c>
      <c r="CU68" s="116">
        <f t="shared" ca="1" si="130"/>
        <v>0</v>
      </c>
      <c r="CV68" s="116">
        <f t="shared" ca="1" si="130"/>
        <v>0</v>
      </c>
      <c r="CW68" s="116">
        <f t="shared" ca="1" si="130"/>
        <v>0</v>
      </c>
      <c r="CX68" s="116">
        <f t="shared" ca="1" si="130"/>
        <v>0</v>
      </c>
      <c r="CY68" s="116">
        <f t="shared" ca="1" si="130"/>
        <v>0</v>
      </c>
      <c r="CZ68" s="46" t="s">
        <v>67</v>
      </c>
      <c r="DW68" s="116" t="str">
        <f t="shared" ref="DW68:EP68" ca="1" si="131">OFFSET(hp_emp_type_and_classn_anchor,DW$7,0)</f>
        <v/>
      </c>
      <c r="DX68" s="116" t="str">
        <f t="shared" ca="1" si="131"/>
        <v/>
      </c>
      <c r="DY68" s="116" t="str">
        <f t="shared" ca="1" si="131"/>
        <v/>
      </c>
      <c r="DZ68" s="116" t="str">
        <f t="shared" ca="1" si="131"/>
        <v/>
      </c>
      <c r="EA68" s="116" t="str">
        <f t="shared" ca="1" si="131"/>
        <v/>
      </c>
      <c r="EB68" s="116" t="str">
        <f t="shared" ca="1" si="131"/>
        <v/>
      </c>
      <c r="EC68" s="116" t="str">
        <f t="shared" ca="1" si="131"/>
        <v/>
      </c>
      <c r="ED68" s="116" t="str">
        <f t="shared" ca="1" si="131"/>
        <v/>
      </c>
      <c r="EE68" s="116" t="str">
        <f t="shared" ca="1" si="131"/>
        <v/>
      </c>
      <c r="EF68" s="116" t="str">
        <f t="shared" ca="1" si="131"/>
        <v/>
      </c>
      <c r="EG68" s="116" t="str">
        <f t="shared" ca="1" si="131"/>
        <v/>
      </c>
      <c r="EH68" s="116" t="str">
        <f t="shared" ca="1" si="131"/>
        <v/>
      </c>
      <c r="EI68" s="116" t="str">
        <f t="shared" ca="1" si="131"/>
        <v/>
      </c>
      <c r="EJ68" s="116" t="str">
        <f t="shared" ca="1" si="131"/>
        <v/>
      </c>
      <c r="EK68" s="116" t="str">
        <f t="shared" ca="1" si="131"/>
        <v/>
      </c>
      <c r="EL68" s="116" t="str">
        <f t="shared" ca="1" si="131"/>
        <v/>
      </c>
      <c r="EM68" s="116" t="str">
        <f t="shared" ca="1" si="131"/>
        <v/>
      </c>
      <c r="EN68" s="116" t="str">
        <f t="shared" ca="1" si="131"/>
        <v/>
      </c>
      <c r="EO68" s="116" t="str">
        <f t="shared" ca="1" si="131"/>
        <v/>
      </c>
      <c r="EP68" s="116" t="str">
        <f t="shared" ca="1" si="131"/>
        <v/>
      </c>
      <c r="EQ68" s="46" t="s">
        <v>67</v>
      </c>
    </row>
    <row r="69" spans="1:147" x14ac:dyDescent="0.35">
      <c r="D69" s="2" t="s">
        <v>112</v>
      </c>
      <c r="AI69" s="34">
        <f>SUMIF($C$13:$C$62,$D69,AI$13:AI$62)</f>
        <v>0</v>
      </c>
      <c r="AJ69" s="34">
        <f t="shared" ref="AJ69:BI72" si="132">SUMIF($C$13:$C$62,$D69,AJ$13:AJ$62)</f>
        <v>0</v>
      </c>
      <c r="AK69" s="34">
        <f t="shared" si="132"/>
        <v>0</v>
      </c>
      <c r="AL69" s="34">
        <f t="shared" si="132"/>
        <v>0</v>
      </c>
      <c r="AM69" s="34">
        <f t="shared" si="132"/>
        <v>0</v>
      </c>
      <c r="AN69" s="34">
        <f t="shared" si="132"/>
        <v>0</v>
      </c>
      <c r="AO69" s="34">
        <f t="shared" si="132"/>
        <v>0</v>
      </c>
      <c r="AP69" s="34">
        <f t="shared" si="132"/>
        <v>0</v>
      </c>
      <c r="AQ69" s="34">
        <f t="shared" si="132"/>
        <v>0</v>
      </c>
      <c r="AR69" s="34">
        <f t="shared" si="132"/>
        <v>0</v>
      </c>
      <c r="AS69" s="34">
        <f t="shared" si="132"/>
        <v>0</v>
      </c>
      <c r="AT69" s="34">
        <f t="shared" si="132"/>
        <v>0</v>
      </c>
      <c r="AU69" s="34">
        <f t="shared" si="132"/>
        <v>0</v>
      </c>
      <c r="AV69" s="34">
        <f t="shared" si="132"/>
        <v>0</v>
      </c>
      <c r="AW69" s="34">
        <f t="shared" si="132"/>
        <v>0</v>
      </c>
      <c r="AX69" s="34">
        <f t="shared" si="132"/>
        <v>0</v>
      </c>
      <c r="AY69" s="34">
        <f t="shared" si="132"/>
        <v>0</v>
      </c>
      <c r="AZ69" s="34">
        <f t="shared" si="132"/>
        <v>0</v>
      </c>
      <c r="BA69" s="34">
        <f t="shared" si="132"/>
        <v>0</v>
      </c>
      <c r="BB69" s="34">
        <f t="shared" si="132"/>
        <v>0</v>
      </c>
      <c r="BC69" s="34">
        <f t="shared" si="132"/>
        <v>0</v>
      </c>
      <c r="BD69" s="34">
        <f>SUMIF($C$13:$C$62,$D69,BD$13:BD$62)</f>
        <v>0</v>
      </c>
      <c r="BE69" s="34">
        <f t="shared" si="132"/>
        <v>0</v>
      </c>
      <c r="BF69" s="34">
        <f t="shared" si="132"/>
        <v>0</v>
      </c>
      <c r="BG69" s="34">
        <f t="shared" si="132"/>
        <v>0</v>
      </c>
      <c r="BH69" s="34">
        <f t="shared" si="132"/>
        <v>0</v>
      </c>
      <c r="BI69" s="34">
        <f t="shared" si="132"/>
        <v>0</v>
      </c>
      <c r="CF69" s="34">
        <f>SUMIF($C$13:$C$62,$D69,CF$13:CF$62)</f>
        <v>0</v>
      </c>
      <c r="CG69" s="34">
        <f t="shared" ref="CG69:CZ72" si="133">SUMIF($C$13:$C$62,$D69,CG$13:CG$62)</f>
        <v>0</v>
      </c>
      <c r="CH69" s="34">
        <f t="shared" si="133"/>
        <v>0</v>
      </c>
      <c r="CI69" s="34">
        <f t="shared" si="133"/>
        <v>0</v>
      </c>
      <c r="CJ69" s="34">
        <f t="shared" si="133"/>
        <v>0</v>
      </c>
      <c r="CK69" s="34">
        <f t="shared" si="133"/>
        <v>0</v>
      </c>
      <c r="CL69" s="34">
        <f t="shared" si="133"/>
        <v>0</v>
      </c>
      <c r="CM69" s="34">
        <f t="shared" si="133"/>
        <v>0</v>
      </c>
      <c r="CN69" s="34">
        <f t="shared" si="133"/>
        <v>0</v>
      </c>
      <c r="CO69" s="34">
        <f t="shared" si="133"/>
        <v>0</v>
      </c>
      <c r="CP69" s="34">
        <f t="shared" si="133"/>
        <v>0</v>
      </c>
      <c r="CQ69" s="34">
        <f t="shared" si="133"/>
        <v>0</v>
      </c>
      <c r="CR69" s="34">
        <f t="shared" si="133"/>
        <v>0</v>
      </c>
      <c r="CS69" s="34">
        <f t="shared" si="133"/>
        <v>0</v>
      </c>
      <c r="CT69" s="34">
        <f t="shared" si="133"/>
        <v>0</v>
      </c>
      <c r="CU69" s="34">
        <f t="shared" si="133"/>
        <v>0</v>
      </c>
      <c r="CV69" s="34">
        <f t="shared" si="133"/>
        <v>0</v>
      </c>
      <c r="CW69" s="34">
        <f t="shared" si="133"/>
        <v>0</v>
      </c>
      <c r="CX69" s="34">
        <f t="shared" si="133"/>
        <v>0</v>
      </c>
      <c r="CY69" s="34">
        <f t="shared" si="133"/>
        <v>0</v>
      </c>
      <c r="CZ69" s="34">
        <f t="shared" si="133"/>
        <v>0</v>
      </c>
      <c r="DW69" s="34">
        <f>SUMIF($C$13:$C$62,$D69,DW$13:DW$62)</f>
        <v>0</v>
      </c>
      <c r="DX69" s="34">
        <f t="shared" ref="DX69:EQ72" si="134">SUMIF($C$13:$C$62,$D69,DX$13:DX$62)</f>
        <v>0</v>
      </c>
      <c r="DY69" s="34">
        <f t="shared" si="134"/>
        <v>0</v>
      </c>
      <c r="DZ69" s="34">
        <f t="shared" si="134"/>
        <v>0</v>
      </c>
      <c r="EA69" s="34">
        <f t="shared" si="134"/>
        <v>0</v>
      </c>
      <c r="EB69" s="34">
        <f t="shared" si="134"/>
        <v>0</v>
      </c>
      <c r="EC69" s="34">
        <f t="shared" si="134"/>
        <v>0</v>
      </c>
      <c r="ED69" s="34">
        <f t="shared" si="134"/>
        <v>0</v>
      </c>
      <c r="EE69" s="34">
        <f t="shared" si="134"/>
        <v>0</v>
      </c>
      <c r="EF69" s="34">
        <f t="shared" si="134"/>
        <v>0</v>
      </c>
      <c r="EG69" s="34">
        <f t="shared" si="134"/>
        <v>0</v>
      </c>
      <c r="EH69" s="34">
        <f t="shared" si="134"/>
        <v>0</v>
      </c>
      <c r="EI69" s="34">
        <f t="shared" si="134"/>
        <v>0</v>
      </c>
      <c r="EJ69" s="34">
        <f t="shared" si="134"/>
        <v>0</v>
      </c>
      <c r="EK69" s="34">
        <f t="shared" si="134"/>
        <v>0</v>
      </c>
      <c r="EL69" s="34">
        <f t="shared" si="134"/>
        <v>0</v>
      </c>
      <c r="EM69" s="34">
        <f t="shared" si="134"/>
        <v>0</v>
      </c>
      <c r="EN69" s="34">
        <f t="shared" si="134"/>
        <v>0</v>
      </c>
      <c r="EO69" s="34">
        <f t="shared" si="134"/>
        <v>0</v>
      </c>
      <c r="EP69" s="34">
        <f t="shared" si="134"/>
        <v>0</v>
      </c>
      <c r="EQ69" s="34">
        <f t="shared" si="134"/>
        <v>0</v>
      </c>
    </row>
    <row r="70" spans="1:147" x14ac:dyDescent="0.35">
      <c r="D70" s="2" t="s">
        <v>113</v>
      </c>
      <c r="AI70" s="34">
        <f t="shared" ref="AI70:AX72" si="135">SUMIF($C$13:$C$62,$D70,AI$13:AI$62)</f>
        <v>0</v>
      </c>
      <c r="AJ70" s="34">
        <f t="shared" si="135"/>
        <v>0</v>
      </c>
      <c r="AK70" s="34">
        <f t="shared" si="135"/>
        <v>0</v>
      </c>
      <c r="AL70" s="34">
        <f t="shared" si="135"/>
        <v>0</v>
      </c>
      <c r="AM70" s="34">
        <f t="shared" si="135"/>
        <v>0</v>
      </c>
      <c r="AN70" s="34">
        <f t="shared" si="135"/>
        <v>0</v>
      </c>
      <c r="AO70" s="34">
        <f t="shared" si="135"/>
        <v>0</v>
      </c>
      <c r="AP70" s="34">
        <f t="shared" si="135"/>
        <v>0</v>
      </c>
      <c r="AQ70" s="34">
        <f t="shared" si="135"/>
        <v>0</v>
      </c>
      <c r="AR70" s="34">
        <f t="shared" si="135"/>
        <v>0</v>
      </c>
      <c r="AS70" s="34">
        <f t="shared" si="135"/>
        <v>0</v>
      </c>
      <c r="AT70" s="34">
        <f t="shared" si="135"/>
        <v>0</v>
      </c>
      <c r="AU70" s="34">
        <f t="shared" si="135"/>
        <v>0</v>
      </c>
      <c r="AV70" s="34">
        <f t="shared" si="135"/>
        <v>0</v>
      </c>
      <c r="AW70" s="34">
        <f t="shared" si="135"/>
        <v>0</v>
      </c>
      <c r="AX70" s="34">
        <f t="shared" si="135"/>
        <v>0</v>
      </c>
      <c r="AY70" s="34">
        <f t="shared" si="132"/>
        <v>0</v>
      </c>
      <c r="AZ70" s="34">
        <f t="shared" si="132"/>
        <v>0</v>
      </c>
      <c r="BA70" s="34">
        <f t="shared" si="132"/>
        <v>0</v>
      </c>
      <c r="BB70" s="34">
        <f t="shared" si="132"/>
        <v>0</v>
      </c>
      <c r="BC70" s="34">
        <f t="shared" si="132"/>
        <v>0</v>
      </c>
      <c r="BD70" s="34">
        <f t="shared" si="132"/>
        <v>0</v>
      </c>
      <c r="BE70" s="34">
        <f t="shared" si="132"/>
        <v>0</v>
      </c>
      <c r="BF70" s="34">
        <f t="shared" si="132"/>
        <v>0</v>
      </c>
      <c r="BG70" s="34">
        <f t="shared" si="132"/>
        <v>0</v>
      </c>
      <c r="BH70" s="34">
        <f t="shared" si="132"/>
        <v>0</v>
      </c>
      <c r="BI70" s="34">
        <f t="shared" si="132"/>
        <v>0</v>
      </c>
      <c r="CF70" s="34">
        <f t="shared" ref="CF70:CU72" si="136">SUMIF($C$13:$C$62,$D70,CF$13:CF$62)</f>
        <v>0</v>
      </c>
      <c r="CG70" s="34">
        <f t="shared" si="136"/>
        <v>0</v>
      </c>
      <c r="CH70" s="34">
        <f t="shared" si="136"/>
        <v>0</v>
      </c>
      <c r="CI70" s="34">
        <f t="shared" si="136"/>
        <v>0</v>
      </c>
      <c r="CJ70" s="34">
        <f t="shared" si="136"/>
        <v>0</v>
      </c>
      <c r="CK70" s="34">
        <f t="shared" si="136"/>
        <v>0</v>
      </c>
      <c r="CL70" s="34">
        <f t="shared" si="136"/>
        <v>0</v>
      </c>
      <c r="CM70" s="34">
        <f t="shared" si="136"/>
        <v>0</v>
      </c>
      <c r="CN70" s="34">
        <f t="shared" si="136"/>
        <v>0</v>
      </c>
      <c r="CO70" s="34">
        <f t="shared" si="136"/>
        <v>0</v>
      </c>
      <c r="CP70" s="34">
        <f t="shared" si="136"/>
        <v>0</v>
      </c>
      <c r="CQ70" s="34">
        <f t="shared" si="136"/>
        <v>0</v>
      </c>
      <c r="CR70" s="34">
        <f t="shared" si="136"/>
        <v>0</v>
      </c>
      <c r="CS70" s="34">
        <f t="shared" si="136"/>
        <v>0</v>
      </c>
      <c r="CT70" s="34">
        <f t="shared" si="136"/>
        <v>0</v>
      </c>
      <c r="CU70" s="34">
        <f t="shared" si="136"/>
        <v>0</v>
      </c>
      <c r="CV70" s="34">
        <f t="shared" si="133"/>
        <v>0</v>
      </c>
      <c r="CW70" s="34">
        <f t="shared" si="133"/>
        <v>0</v>
      </c>
      <c r="CX70" s="34">
        <f t="shared" si="133"/>
        <v>0</v>
      </c>
      <c r="CY70" s="34">
        <f t="shared" si="133"/>
        <v>0</v>
      </c>
      <c r="CZ70" s="34">
        <f t="shared" si="133"/>
        <v>0</v>
      </c>
      <c r="DW70" s="34">
        <f t="shared" ref="DW70:EL72" si="137">SUMIF($C$13:$C$62,$D70,DW$13:DW$62)</f>
        <v>0</v>
      </c>
      <c r="DX70" s="34">
        <f t="shared" si="137"/>
        <v>0</v>
      </c>
      <c r="DY70" s="34">
        <f t="shared" si="137"/>
        <v>0</v>
      </c>
      <c r="DZ70" s="34">
        <f t="shared" si="137"/>
        <v>0</v>
      </c>
      <c r="EA70" s="34">
        <f t="shared" si="137"/>
        <v>0</v>
      </c>
      <c r="EB70" s="34">
        <f t="shared" si="137"/>
        <v>0</v>
      </c>
      <c r="EC70" s="34">
        <f t="shared" si="137"/>
        <v>0</v>
      </c>
      <c r="ED70" s="34">
        <f t="shared" si="137"/>
        <v>0</v>
      </c>
      <c r="EE70" s="34">
        <f t="shared" si="137"/>
        <v>0</v>
      </c>
      <c r="EF70" s="34">
        <f t="shared" si="137"/>
        <v>0</v>
      </c>
      <c r="EG70" s="34">
        <f t="shared" si="137"/>
        <v>0</v>
      </c>
      <c r="EH70" s="34">
        <f t="shared" si="137"/>
        <v>0</v>
      </c>
      <c r="EI70" s="34">
        <f t="shared" si="137"/>
        <v>0</v>
      </c>
      <c r="EJ70" s="34">
        <f t="shared" si="137"/>
        <v>0</v>
      </c>
      <c r="EK70" s="34">
        <f t="shared" si="137"/>
        <v>0</v>
      </c>
      <c r="EL70" s="34">
        <f t="shared" si="137"/>
        <v>0</v>
      </c>
      <c r="EM70" s="34">
        <f t="shared" si="134"/>
        <v>0</v>
      </c>
      <c r="EN70" s="34">
        <f t="shared" si="134"/>
        <v>0</v>
      </c>
      <c r="EO70" s="34">
        <f t="shared" si="134"/>
        <v>0</v>
      </c>
      <c r="EP70" s="34">
        <f t="shared" si="134"/>
        <v>0</v>
      </c>
      <c r="EQ70" s="34">
        <f t="shared" si="134"/>
        <v>0</v>
      </c>
    </row>
    <row r="71" spans="1:147" x14ac:dyDescent="0.35">
      <c r="D71" s="2" t="s">
        <v>114</v>
      </c>
      <c r="AI71" s="34">
        <f t="shared" si="135"/>
        <v>0</v>
      </c>
      <c r="AJ71" s="34">
        <f t="shared" si="132"/>
        <v>0</v>
      </c>
      <c r="AK71" s="34">
        <f t="shared" si="132"/>
        <v>0</v>
      </c>
      <c r="AL71" s="34">
        <f t="shared" si="132"/>
        <v>0</v>
      </c>
      <c r="AM71" s="34">
        <f t="shared" si="132"/>
        <v>0</v>
      </c>
      <c r="AN71" s="34">
        <f t="shared" si="132"/>
        <v>0</v>
      </c>
      <c r="AO71" s="34">
        <f t="shared" si="132"/>
        <v>0</v>
      </c>
      <c r="AP71" s="34">
        <f t="shared" si="132"/>
        <v>0</v>
      </c>
      <c r="AQ71" s="34">
        <f t="shared" si="132"/>
        <v>0</v>
      </c>
      <c r="AR71" s="34">
        <f t="shared" si="132"/>
        <v>0</v>
      </c>
      <c r="AS71" s="34">
        <f t="shared" si="132"/>
        <v>0</v>
      </c>
      <c r="AT71" s="34">
        <f t="shared" si="132"/>
        <v>0</v>
      </c>
      <c r="AU71" s="34">
        <f t="shared" si="132"/>
        <v>0</v>
      </c>
      <c r="AV71" s="34">
        <f t="shared" si="132"/>
        <v>0</v>
      </c>
      <c r="AW71" s="34">
        <f t="shared" si="132"/>
        <v>0</v>
      </c>
      <c r="AX71" s="34">
        <f t="shared" si="132"/>
        <v>0</v>
      </c>
      <c r="AY71" s="34">
        <f t="shared" si="132"/>
        <v>0</v>
      </c>
      <c r="AZ71" s="34">
        <f t="shared" si="132"/>
        <v>0</v>
      </c>
      <c r="BA71" s="34">
        <f t="shared" si="132"/>
        <v>0</v>
      </c>
      <c r="BB71" s="34">
        <f t="shared" si="132"/>
        <v>0</v>
      </c>
      <c r="BC71" s="34">
        <f t="shared" si="132"/>
        <v>0</v>
      </c>
      <c r="BD71" s="34">
        <f t="shared" si="132"/>
        <v>0</v>
      </c>
      <c r="BE71" s="34">
        <f t="shared" si="132"/>
        <v>0</v>
      </c>
      <c r="BF71" s="34">
        <f t="shared" si="132"/>
        <v>0</v>
      </c>
      <c r="BG71" s="34">
        <f t="shared" si="132"/>
        <v>0</v>
      </c>
      <c r="BH71" s="34">
        <f t="shared" si="132"/>
        <v>0</v>
      </c>
      <c r="BI71" s="34">
        <f t="shared" si="132"/>
        <v>0</v>
      </c>
      <c r="CF71" s="34">
        <f t="shared" si="136"/>
        <v>0</v>
      </c>
      <c r="CG71" s="34">
        <f t="shared" si="133"/>
        <v>0</v>
      </c>
      <c r="CH71" s="34">
        <f t="shared" si="133"/>
        <v>0</v>
      </c>
      <c r="CI71" s="34">
        <f t="shared" si="133"/>
        <v>0</v>
      </c>
      <c r="CJ71" s="34">
        <f t="shared" si="133"/>
        <v>0</v>
      </c>
      <c r="CK71" s="34">
        <f t="shared" si="133"/>
        <v>0</v>
      </c>
      <c r="CL71" s="34">
        <f t="shared" si="133"/>
        <v>0</v>
      </c>
      <c r="CM71" s="34">
        <f t="shared" si="133"/>
        <v>0</v>
      </c>
      <c r="CN71" s="34">
        <f t="shared" si="133"/>
        <v>0</v>
      </c>
      <c r="CO71" s="34">
        <f t="shared" si="133"/>
        <v>0</v>
      </c>
      <c r="CP71" s="34">
        <f t="shared" si="133"/>
        <v>0</v>
      </c>
      <c r="CQ71" s="34">
        <f t="shared" si="133"/>
        <v>0</v>
      </c>
      <c r="CR71" s="34">
        <f t="shared" si="133"/>
        <v>0</v>
      </c>
      <c r="CS71" s="34">
        <f t="shared" si="133"/>
        <v>0</v>
      </c>
      <c r="CT71" s="34">
        <f t="shared" si="133"/>
        <v>0</v>
      </c>
      <c r="CU71" s="34">
        <f t="shared" si="133"/>
        <v>0</v>
      </c>
      <c r="CV71" s="34">
        <f t="shared" si="133"/>
        <v>0</v>
      </c>
      <c r="CW71" s="34">
        <f t="shared" si="133"/>
        <v>0</v>
      </c>
      <c r="CX71" s="34">
        <f t="shared" si="133"/>
        <v>0</v>
      </c>
      <c r="CY71" s="34">
        <f t="shared" si="133"/>
        <v>0</v>
      </c>
      <c r="CZ71" s="34">
        <f t="shared" si="133"/>
        <v>0</v>
      </c>
      <c r="DW71" s="34">
        <f t="shared" si="137"/>
        <v>0</v>
      </c>
      <c r="DX71" s="34">
        <f t="shared" si="134"/>
        <v>0</v>
      </c>
      <c r="DY71" s="34">
        <f t="shared" si="134"/>
        <v>0</v>
      </c>
      <c r="DZ71" s="34">
        <f t="shared" si="134"/>
        <v>0</v>
      </c>
      <c r="EA71" s="34">
        <f t="shared" si="134"/>
        <v>0</v>
      </c>
      <c r="EB71" s="34">
        <f t="shared" si="134"/>
        <v>0</v>
      </c>
      <c r="EC71" s="34">
        <f t="shared" si="134"/>
        <v>0</v>
      </c>
      <c r="ED71" s="34">
        <f t="shared" si="134"/>
        <v>0</v>
      </c>
      <c r="EE71" s="34">
        <f t="shared" si="134"/>
        <v>0</v>
      </c>
      <c r="EF71" s="34">
        <f t="shared" si="134"/>
        <v>0</v>
      </c>
      <c r="EG71" s="34">
        <f t="shared" si="134"/>
        <v>0</v>
      </c>
      <c r="EH71" s="34">
        <f t="shared" si="134"/>
        <v>0</v>
      </c>
      <c r="EI71" s="34">
        <f t="shared" si="134"/>
        <v>0</v>
      </c>
      <c r="EJ71" s="34">
        <f t="shared" si="134"/>
        <v>0</v>
      </c>
      <c r="EK71" s="34">
        <f t="shared" si="134"/>
        <v>0</v>
      </c>
      <c r="EL71" s="34">
        <f t="shared" si="134"/>
        <v>0</v>
      </c>
      <c r="EM71" s="34">
        <f t="shared" si="134"/>
        <v>0</v>
      </c>
      <c r="EN71" s="34">
        <f t="shared" si="134"/>
        <v>0</v>
      </c>
      <c r="EO71" s="34">
        <f t="shared" si="134"/>
        <v>0</v>
      </c>
      <c r="EP71" s="34">
        <f t="shared" si="134"/>
        <v>0</v>
      </c>
      <c r="EQ71" s="34">
        <f t="shared" si="134"/>
        <v>0</v>
      </c>
    </row>
    <row r="72" spans="1:147" x14ac:dyDescent="0.35">
      <c r="D72" s="2" t="s">
        <v>115</v>
      </c>
      <c r="AI72" s="34">
        <f t="shared" si="135"/>
        <v>0</v>
      </c>
      <c r="AJ72" s="34">
        <f t="shared" si="132"/>
        <v>0</v>
      </c>
      <c r="AK72" s="34">
        <f t="shared" si="132"/>
        <v>0</v>
      </c>
      <c r="AL72" s="34">
        <f t="shared" si="132"/>
        <v>0</v>
      </c>
      <c r="AM72" s="34">
        <f t="shared" si="132"/>
        <v>0</v>
      </c>
      <c r="AN72" s="34">
        <f t="shared" si="132"/>
        <v>0</v>
      </c>
      <c r="AO72" s="34">
        <f t="shared" si="132"/>
        <v>0</v>
      </c>
      <c r="AP72" s="34">
        <f t="shared" si="132"/>
        <v>0</v>
      </c>
      <c r="AQ72" s="34">
        <f t="shared" si="132"/>
        <v>0</v>
      </c>
      <c r="AR72" s="34">
        <f t="shared" si="132"/>
        <v>0</v>
      </c>
      <c r="AS72" s="34">
        <f t="shared" si="132"/>
        <v>0</v>
      </c>
      <c r="AT72" s="34">
        <f t="shared" si="132"/>
        <v>0</v>
      </c>
      <c r="AU72" s="34">
        <f t="shared" si="132"/>
        <v>0</v>
      </c>
      <c r="AV72" s="34">
        <f t="shared" si="132"/>
        <v>0</v>
      </c>
      <c r="AW72" s="34">
        <f t="shared" si="132"/>
        <v>0</v>
      </c>
      <c r="AX72" s="34">
        <f t="shared" si="132"/>
        <v>0</v>
      </c>
      <c r="AY72" s="34">
        <f t="shared" si="132"/>
        <v>0</v>
      </c>
      <c r="AZ72" s="34">
        <f t="shared" si="132"/>
        <v>0</v>
      </c>
      <c r="BA72" s="34">
        <f t="shared" si="132"/>
        <v>0</v>
      </c>
      <c r="BB72" s="34">
        <f t="shared" si="132"/>
        <v>0</v>
      </c>
      <c r="BC72" s="34">
        <f t="shared" si="132"/>
        <v>0</v>
      </c>
      <c r="BD72" s="34">
        <f t="shared" si="132"/>
        <v>0</v>
      </c>
      <c r="BE72" s="34">
        <f t="shared" si="132"/>
        <v>0</v>
      </c>
      <c r="BF72" s="34">
        <f t="shared" si="132"/>
        <v>0</v>
      </c>
      <c r="BG72" s="34">
        <f t="shared" si="132"/>
        <v>0</v>
      </c>
      <c r="BH72" s="34">
        <f t="shared" si="132"/>
        <v>0</v>
      </c>
      <c r="BI72" s="34">
        <f t="shared" si="132"/>
        <v>0</v>
      </c>
      <c r="CF72" s="34">
        <f t="shared" si="136"/>
        <v>0</v>
      </c>
      <c r="CG72" s="34">
        <f t="shared" si="133"/>
        <v>0</v>
      </c>
      <c r="CH72" s="34">
        <f t="shared" si="133"/>
        <v>0</v>
      </c>
      <c r="CI72" s="34">
        <f t="shared" si="133"/>
        <v>0</v>
      </c>
      <c r="CJ72" s="34">
        <f t="shared" si="133"/>
        <v>0</v>
      </c>
      <c r="CK72" s="34">
        <f t="shared" si="133"/>
        <v>0</v>
      </c>
      <c r="CL72" s="34">
        <f t="shared" si="133"/>
        <v>0</v>
      </c>
      <c r="CM72" s="34">
        <f t="shared" si="133"/>
        <v>0</v>
      </c>
      <c r="CN72" s="34">
        <f t="shared" si="133"/>
        <v>0</v>
      </c>
      <c r="CO72" s="34">
        <f t="shared" si="133"/>
        <v>0</v>
      </c>
      <c r="CP72" s="34">
        <f t="shared" si="133"/>
        <v>0</v>
      </c>
      <c r="CQ72" s="34">
        <f t="shared" si="133"/>
        <v>0</v>
      </c>
      <c r="CR72" s="34">
        <f t="shared" si="133"/>
        <v>0</v>
      </c>
      <c r="CS72" s="34">
        <f t="shared" si="133"/>
        <v>0</v>
      </c>
      <c r="CT72" s="34">
        <f t="shared" si="133"/>
        <v>0</v>
      </c>
      <c r="CU72" s="34">
        <f t="shared" si="133"/>
        <v>0</v>
      </c>
      <c r="CV72" s="34">
        <f t="shared" si="133"/>
        <v>0</v>
      </c>
      <c r="CW72" s="34">
        <f t="shared" si="133"/>
        <v>0</v>
      </c>
      <c r="CX72" s="34">
        <f t="shared" si="133"/>
        <v>0</v>
      </c>
      <c r="CY72" s="34">
        <f t="shared" si="133"/>
        <v>0</v>
      </c>
      <c r="CZ72" s="34">
        <f t="shared" si="133"/>
        <v>0</v>
      </c>
      <c r="DW72" s="34">
        <f t="shared" si="137"/>
        <v>0</v>
      </c>
      <c r="DX72" s="34">
        <f t="shared" si="134"/>
        <v>0</v>
      </c>
      <c r="DY72" s="34">
        <f t="shared" si="134"/>
        <v>0</v>
      </c>
      <c r="DZ72" s="34">
        <f t="shared" si="134"/>
        <v>0</v>
      </c>
      <c r="EA72" s="34">
        <f t="shared" si="134"/>
        <v>0</v>
      </c>
      <c r="EB72" s="34">
        <f t="shared" si="134"/>
        <v>0</v>
      </c>
      <c r="EC72" s="34">
        <f t="shared" si="134"/>
        <v>0</v>
      </c>
      <c r="ED72" s="34">
        <f t="shared" si="134"/>
        <v>0</v>
      </c>
      <c r="EE72" s="34">
        <f t="shared" si="134"/>
        <v>0</v>
      </c>
      <c r="EF72" s="34">
        <f t="shared" si="134"/>
        <v>0</v>
      </c>
      <c r="EG72" s="34">
        <f t="shared" si="134"/>
        <v>0</v>
      </c>
      <c r="EH72" s="34">
        <f t="shared" si="134"/>
        <v>0</v>
      </c>
      <c r="EI72" s="34">
        <f t="shared" si="134"/>
        <v>0</v>
      </c>
      <c r="EJ72" s="34">
        <f t="shared" si="134"/>
        <v>0</v>
      </c>
      <c r="EK72" s="34">
        <f t="shared" si="134"/>
        <v>0</v>
      </c>
      <c r="EL72" s="34">
        <f t="shared" si="134"/>
        <v>0</v>
      </c>
      <c r="EM72" s="34">
        <f t="shared" si="134"/>
        <v>0</v>
      </c>
      <c r="EN72" s="34">
        <f t="shared" si="134"/>
        <v>0</v>
      </c>
      <c r="EO72" s="34">
        <f t="shared" si="134"/>
        <v>0</v>
      </c>
      <c r="EP72" s="34">
        <f t="shared" si="134"/>
        <v>0</v>
      </c>
      <c r="EQ72" s="34">
        <f t="shared" si="134"/>
        <v>0</v>
      </c>
    </row>
    <row r="73" spans="1:147" x14ac:dyDescent="0.35">
      <c r="D73" s="2" t="s">
        <v>67</v>
      </c>
      <c r="AI73" s="34">
        <f>SUM(AI69:AI72)</f>
        <v>0</v>
      </c>
      <c r="AJ73" s="34">
        <f t="shared" ref="AJ73:BG73" si="138">SUM(AJ69:AJ72)</f>
        <v>0</v>
      </c>
      <c r="AK73" s="34">
        <f t="shared" si="138"/>
        <v>0</v>
      </c>
      <c r="AL73" s="34">
        <f t="shared" si="138"/>
        <v>0</v>
      </c>
      <c r="AM73" s="34">
        <f t="shared" si="138"/>
        <v>0</v>
      </c>
      <c r="AN73" s="34">
        <f t="shared" si="138"/>
        <v>0</v>
      </c>
      <c r="AO73" s="34">
        <f t="shared" si="138"/>
        <v>0</v>
      </c>
      <c r="AP73" s="34">
        <f t="shared" si="138"/>
        <v>0</v>
      </c>
      <c r="AQ73" s="34">
        <f t="shared" si="138"/>
        <v>0</v>
      </c>
      <c r="AR73" s="34">
        <f t="shared" si="138"/>
        <v>0</v>
      </c>
      <c r="AS73" s="34">
        <f t="shared" si="138"/>
        <v>0</v>
      </c>
      <c r="AT73" s="34">
        <f t="shared" si="138"/>
        <v>0</v>
      </c>
      <c r="AU73" s="34">
        <f t="shared" si="138"/>
        <v>0</v>
      </c>
      <c r="AV73" s="34">
        <f t="shared" si="138"/>
        <v>0</v>
      </c>
      <c r="AW73" s="34">
        <f t="shared" si="138"/>
        <v>0</v>
      </c>
      <c r="AX73" s="34">
        <f t="shared" si="138"/>
        <v>0</v>
      </c>
      <c r="AY73" s="34">
        <f t="shared" si="138"/>
        <v>0</v>
      </c>
      <c r="AZ73" s="34">
        <f t="shared" si="138"/>
        <v>0</v>
      </c>
      <c r="BA73" s="34">
        <f t="shared" si="138"/>
        <v>0</v>
      </c>
      <c r="BB73" s="34">
        <f t="shared" ref="BB73:BC73" si="139">SUM(BB69:BB72)</f>
        <v>0</v>
      </c>
      <c r="BC73" s="34">
        <f t="shared" si="139"/>
        <v>0</v>
      </c>
      <c r="BD73" s="34">
        <f t="shared" si="138"/>
        <v>0</v>
      </c>
      <c r="BE73" s="34">
        <f t="shared" si="138"/>
        <v>0</v>
      </c>
      <c r="BF73" s="34">
        <f t="shared" si="138"/>
        <v>0</v>
      </c>
      <c r="BG73" s="34">
        <f t="shared" si="138"/>
        <v>0</v>
      </c>
      <c r="BH73" s="34">
        <f>SUM(BH69:BH72)</f>
        <v>0</v>
      </c>
      <c r="BI73" s="34">
        <f>SUM(BI69:BI72)</f>
        <v>0</v>
      </c>
      <c r="CF73" s="34">
        <f>SUM(CF69:CF72)</f>
        <v>0</v>
      </c>
      <c r="CG73" s="34">
        <f t="shared" ref="CG73:CZ73" si="140">SUM(CG69:CG72)</f>
        <v>0</v>
      </c>
      <c r="CH73" s="34">
        <f t="shared" si="140"/>
        <v>0</v>
      </c>
      <c r="CI73" s="34">
        <f t="shared" si="140"/>
        <v>0</v>
      </c>
      <c r="CJ73" s="34">
        <f t="shared" si="140"/>
        <v>0</v>
      </c>
      <c r="CK73" s="34">
        <f t="shared" si="140"/>
        <v>0</v>
      </c>
      <c r="CL73" s="34">
        <f t="shared" si="140"/>
        <v>0</v>
      </c>
      <c r="CM73" s="34">
        <f t="shared" si="140"/>
        <v>0</v>
      </c>
      <c r="CN73" s="34">
        <f t="shared" si="140"/>
        <v>0</v>
      </c>
      <c r="CO73" s="34">
        <f t="shared" si="140"/>
        <v>0</v>
      </c>
      <c r="CP73" s="34">
        <f t="shared" si="140"/>
        <v>0</v>
      </c>
      <c r="CQ73" s="34">
        <f t="shared" si="140"/>
        <v>0</v>
      </c>
      <c r="CR73" s="34">
        <f t="shared" si="140"/>
        <v>0</v>
      </c>
      <c r="CS73" s="34">
        <f t="shared" si="140"/>
        <v>0</v>
      </c>
      <c r="CT73" s="34">
        <f t="shared" si="140"/>
        <v>0</v>
      </c>
      <c r="CU73" s="34">
        <f t="shared" si="140"/>
        <v>0</v>
      </c>
      <c r="CV73" s="34">
        <f t="shared" si="140"/>
        <v>0</v>
      </c>
      <c r="CW73" s="34">
        <f t="shared" si="140"/>
        <v>0</v>
      </c>
      <c r="CX73" s="34">
        <f t="shared" si="140"/>
        <v>0</v>
      </c>
      <c r="CY73" s="34">
        <f t="shared" si="140"/>
        <v>0</v>
      </c>
      <c r="CZ73" s="34">
        <f t="shared" si="140"/>
        <v>0</v>
      </c>
      <c r="DW73" s="34">
        <f>SUM(DW69:DW72)</f>
        <v>0</v>
      </c>
      <c r="DX73" s="34">
        <f t="shared" ref="DX73" si="141">SUM(DX69:DX72)</f>
        <v>0</v>
      </c>
      <c r="DY73" s="34">
        <f t="shared" ref="DY73" si="142">SUM(DY69:DY72)</f>
        <v>0</v>
      </c>
      <c r="DZ73" s="34">
        <f t="shared" ref="DZ73" si="143">SUM(DZ69:DZ72)</f>
        <v>0</v>
      </c>
      <c r="EA73" s="34">
        <f t="shared" ref="EA73" si="144">SUM(EA69:EA72)</f>
        <v>0</v>
      </c>
      <c r="EB73" s="34">
        <f t="shared" ref="EB73" si="145">SUM(EB69:EB72)</f>
        <v>0</v>
      </c>
      <c r="EC73" s="34">
        <f t="shared" ref="EC73" si="146">SUM(EC69:EC72)</f>
        <v>0</v>
      </c>
      <c r="ED73" s="34">
        <f t="shared" ref="ED73" si="147">SUM(ED69:ED72)</f>
        <v>0</v>
      </c>
      <c r="EE73" s="34">
        <f t="shared" ref="EE73" si="148">SUM(EE69:EE72)</f>
        <v>0</v>
      </c>
      <c r="EF73" s="34">
        <f t="shared" ref="EF73" si="149">SUM(EF69:EF72)</f>
        <v>0</v>
      </c>
      <c r="EG73" s="34">
        <f t="shared" ref="EG73" si="150">SUM(EG69:EG72)</f>
        <v>0</v>
      </c>
      <c r="EH73" s="34">
        <f t="shared" ref="EH73" si="151">SUM(EH69:EH72)</f>
        <v>0</v>
      </c>
      <c r="EI73" s="34">
        <f t="shared" ref="EI73" si="152">SUM(EI69:EI72)</f>
        <v>0</v>
      </c>
      <c r="EJ73" s="34">
        <f t="shared" ref="EJ73" si="153">SUM(EJ69:EJ72)</f>
        <v>0</v>
      </c>
      <c r="EK73" s="34">
        <f t="shared" ref="EK73" si="154">SUM(EK69:EK72)</f>
        <v>0</v>
      </c>
      <c r="EL73" s="34">
        <f t="shared" ref="EL73" si="155">SUM(EL69:EL72)</f>
        <v>0</v>
      </c>
      <c r="EM73" s="34">
        <f t="shared" ref="EM73" si="156">SUM(EM69:EM72)</f>
        <v>0</v>
      </c>
      <c r="EN73" s="34">
        <f t="shared" ref="EN73" si="157">SUM(EN69:EN72)</f>
        <v>0</v>
      </c>
      <c r="EO73" s="34">
        <f t="shared" ref="EO73" si="158">SUM(EO69:EO72)</f>
        <v>0</v>
      </c>
      <c r="EP73" s="34">
        <f t="shared" ref="EP73" si="159">SUM(EP69:EP72)</f>
        <v>0</v>
      </c>
      <c r="EQ73" s="34">
        <f t="shared" ref="EQ73" si="160">SUM(EQ69:EQ72)</f>
        <v>0</v>
      </c>
    </row>
    <row r="81" spans="104:147" x14ac:dyDescent="0.35">
      <c r="CZ81" s="206"/>
      <c r="EQ81" s="206"/>
    </row>
    <row r="82" spans="104:147" x14ac:dyDescent="0.35">
      <c r="CZ82" s="206"/>
      <c r="EQ82" s="206"/>
    </row>
    <row r="86" spans="104:147" x14ac:dyDescent="0.35">
      <c r="CZ86" s="206"/>
      <c r="EQ86" s="206"/>
    </row>
  </sheetData>
  <sheetProtection sheet="1" objects="1" scenarios="1" sort="0" autoFilter="0"/>
  <autoFilter ref="A12:DA62" xr:uid="{00000000-0009-0000-0000-000008000000}"/>
  <conditionalFormatting sqref="J1:AE1">
    <cfRule type="expression" dxfId="6" priority="7">
      <formula>J1="ERROR"</formula>
    </cfRule>
  </conditionalFormatting>
  <conditionalFormatting sqref="BJ13:BJ62">
    <cfRule type="expression" dxfId="5" priority="10">
      <formula>BJ13&lt;&gt;0</formula>
    </cfRule>
  </conditionalFormatting>
  <conditionalFormatting sqref="BL13:BL62">
    <cfRule type="expression" dxfId="4" priority="4">
      <formula>OR(BL13&gt;1,BL13&lt;0)</formula>
    </cfRule>
  </conditionalFormatting>
  <conditionalFormatting sqref="BL1:CE1">
    <cfRule type="expression" dxfId="3" priority="3">
      <formula>BL1="ERROR"</formula>
    </cfRule>
  </conditionalFormatting>
  <conditionalFormatting sqref="DA13:DA62 ER13:ER62">
    <cfRule type="expression" dxfId="2" priority="5">
      <formula>DA13&lt;&gt;0</formula>
    </cfRule>
  </conditionalFormatting>
  <conditionalFormatting sqref="DC13:DC62">
    <cfRule type="expression" dxfId="1" priority="2">
      <formula>OR(DC13&gt;1,DC13&lt;0)</formula>
    </cfRule>
  </conditionalFormatting>
  <conditionalFormatting sqref="DC1:DV1">
    <cfRule type="expression" dxfId="0" priority="1">
      <formula>DC1="ERROR"</formula>
    </cfRule>
  </conditionalFormatting>
  <dataValidations count="1">
    <dataValidation type="list" allowBlank="1" showInputMessage="1" showErrorMessage="1" sqref="C13:C62" xr:uid="{B0CC775E-DCC7-4F5A-A311-F0D3EB1D2D25}">
      <formula1>Funding_List</formula1>
    </dataValidation>
  </dataValidations>
  <pageMargins left="0.59055118110236227" right="0.39370078740157483" top="0.39370078740157483" bottom="0.59055118110236227" header="0.19685039370078741" footer="0.19685039370078741"/>
  <pageSetup paperSize="8" scale="47" fitToHeight="0" orientation="landscape" horizontalDpi="300" verticalDpi="300" r:id="rId1"/>
  <colBreaks count="2" manualBreakCount="2">
    <brk id="9" max="1048575" man="1"/>
    <brk id="34" max="1048575" man="1"/>
  </col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AF80-72BB-4F0E-8124-1533C52D59DC}">
  <sheetPr>
    <pageSetUpPr fitToPage="1"/>
  </sheetPr>
  <dimension ref="A1:BW64"/>
  <sheetViews>
    <sheetView showGridLines="0" zoomScale="85" zoomScaleNormal="85" workbookViewId="0">
      <pane xSplit="5" ySplit="12" topLeftCell="F27" activePane="bottomRight" state="frozen"/>
      <selection pane="topRight" activeCell="B3" sqref="B3"/>
      <selection pane="bottomLeft" activeCell="B3" sqref="B3"/>
      <selection pane="bottomRight" activeCell="T39" sqref="T39"/>
    </sheetView>
  </sheetViews>
  <sheetFormatPr defaultColWidth="8.88671875" defaultRowHeight="15" x14ac:dyDescent="0.35"/>
  <cols>
    <col min="1" max="1" width="5.44140625" style="2" customWidth="1"/>
    <col min="2" max="2" width="35.44140625" style="2" customWidth="1"/>
    <col min="3" max="3" width="7.44140625" style="2" customWidth="1"/>
    <col min="4" max="4" width="13.44140625" style="2" customWidth="1"/>
    <col min="5" max="5" width="14.6640625" style="2" customWidth="1"/>
    <col min="6" max="35" width="13.44140625" style="2" customWidth="1"/>
    <col min="36" max="75" width="13.88671875" style="2" customWidth="1"/>
    <col min="76" max="16384" width="8.88671875" style="2"/>
  </cols>
  <sheetData>
    <row r="1" spans="1:75" x14ac:dyDescent="0.35">
      <c r="A1" s="2" t="str">
        <f>+DSO</f>
        <v>Your Organisation</v>
      </c>
    </row>
    <row r="2" spans="1:75" x14ac:dyDescent="0.35">
      <c r="A2" s="1" t="str">
        <f>+title</f>
        <v xml:space="preserve">Service Provider Costing &amp; Pricing Model </v>
      </c>
    </row>
    <row r="3" spans="1:75" x14ac:dyDescent="0.35">
      <c r="A3" s="9" t="str">
        <f ca="1">year&amp;+" Rev"&amp;+current_rev</f>
        <v xml:space="preserve"> RevA</v>
      </c>
    </row>
    <row r="4" spans="1:75" x14ac:dyDescent="0.35">
      <c r="A4" s="9"/>
    </row>
    <row r="5" spans="1:75" ht="29.4" x14ac:dyDescent="0.45">
      <c r="A5" s="6" t="str">
        <f ca="1">RIGHT(CELL("filename",A5),LEN(CELL("filename",A5))-FIND("]",CELL("filename",A5)))</f>
        <v>Funding_Summary</v>
      </c>
    </row>
    <row r="6" spans="1:75" x14ac:dyDescent="0.35">
      <c r="P6" s="41" t="s">
        <v>120</v>
      </c>
      <c r="AJ6" s="41" t="s">
        <v>121</v>
      </c>
      <c r="BD6" s="41" t="s">
        <v>327</v>
      </c>
    </row>
    <row r="7" spans="1:75" x14ac:dyDescent="0.35">
      <c r="P7" s="30">
        <f>COLUMNS($P:P)</f>
        <v>1</v>
      </c>
      <c r="Q7" s="30">
        <f>COLUMNS($P:Q)</f>
        <v>2</v>
      </c>
      <c r="R7" s="30">
        <f>COLUMNS($P:R)</f>
        <v>3</v>
      </c>
      <c r="S7" s="30">
        <f>COLUMNS($P:S)</f>
        <v>4</v>
      </c>
      <c r="T7" s="30">
        <f>COLUMNS($P:T)</f>
        <v>5</v>
      </c>
      <c r="U7" s="30">
        <f>COLUMNS($P:U)</f>
        <v>6</v>
      </c>
      <c r="V7" s="30">
        <f>COLUMNS($P:V)</f>
        <v>7</v>
      </c>
      <c r="W7" s="30">
        <f>COLUMNS($P:W)</f>
        <v>8</v>
      </c>
      <c r="X7" s="30">
        <f>COLUMNS($P:X)</f>
        <v>9</v>
      </c>
      <c r="Y7" s="30">
        <f>COLUMNS($P:Y)</f>
        <v>10</v>
      </c>
      <c r="Z7" s="30">
        <f>COLUMNS($P:Z)</f>
        <v>11</v>
      </c>
      <c r="AA7" s="30">
        <f>COLUMNS($P:AA)</f>
        <v>12</v>
      </c>
      <c r="AB7" s="30">
        <f>COLUMNS($P:AB)</f>
        <v>13</v>
      </c>
      <c r="AC7" s="30">
        <f>COLUMNS($P:AC)</f>
        <v>14</v>
      </c>
      <c r="AD7" s="30">
        <f>COLUMNS($P:AD)</f>
        <v>15</v>
      </c>
      <c r="AE7" s="30">
        <f>COLUMNS($P:AE)</f>
        <v>16</v>
      </c>
      <c r="AF7" s="30">
        <f>COLUMNS($P:AF)</f>
        <v>17</v>
      </c>
      <c r="AG7" s="30">
        <f>COLUMNS($P:AG)</f>
        <v>18</v>
      </c>
      <c r="AH7" s="30">
        <f>COLUMNS($P:AH)</f>
        <v>19</v>
      </c>
      <c r="AI7" s="30">
        <f>COLUMNS($P:AI)</f>
        <v>20</v>
      </c>
      <c r="AJ7" s="30">
        <f>COLUMNS($AJ:AJ)</f>
        <v>1</v>
      </c>
      <c r="AK7" s="30">
        <f>COLUMNS($AJ:AK)</f>
        <v>2</v>
      </c>
      <c r="AL7" s="30">
        <f>COLUMNS($AJ:AL)</f>
        <v>3</v>
      </c>
      <c r="AM7" s="30">
        <f>COLUMNS($AJ:AM)</f>
        <v>4</v>
      </c>
      <c r="AN7" s="30">
        <f>COLUMNS($AJ:AN)</f>
        <v>5</v>
      </c>
      <c r="AO7" s="30">
        <f>COLUMNS($AJ:AO)</f>
        <v>6</v>
      </c>
      <c r="AP7" s="30">
        <f>COLUMNS($AJ:AP)</f>
        <v>7</v>
      </c>
      <c r="AQ7" s="30">
        <f>COLUMNS($AJ:AQ)</f>
        <v>8</v>
      </c>
      <c r="AR7" s="30">
        <f>COLUMNS($AJ:AR)</f>
        <v>9</v>
      </c>
      <c r="AS7" s="30">
        <f>COLUMNS($AJ:AS)</f>
        <v>10</v>
      </c>
      <c r="AT7" s="30">
        <f>COLUMNS($AJ:AT)</f>
        <v>11</v>
      </c>
      <c r="AU7" s="30">
        <f>COLUMNS($AJ:AU)</f>
        <v>12</v>
      </c>
      <c r="AV7" s="30">
        <f>COLUMNS($AJ:AV)</f>
        <v>13</v>
      </c>
      <c r="AW7" s="30">
        <f>COLUMNS($AJ:AW)</f>
        <v>14</v>
      </c>
      <c r="AX7" s="30">
        <f>COLUMNS($AJ:AX)</f>
        <v>15</v>
      </c>
      <c r="AY7" s="30">
        <f>COLUMNS($AJ:AY)</f>
        <v>16</v>
      </c>
      <c r="AZ7" s="30">
        <f>COLUMNS($AJ:AZ)</f>
        <v>17</v>
      </c>
      <c r="BA7" s="30">
        <f>COLUMNS($AJ:BA)</f>
        <v>18</v>
      </c>
      <c r="BB7" s="30">
        <f>COLUMNS($AJ:BB)</f>
        <v>19</v>
      </c>
      <c r="BC7" s="30">
        <f>COLUMNS($AJ:BC)</f>
        <v>20</v>
      </c>
      <c r="BD7" s="30">
        <f>COLUMNS($BD:BD)</f>
        <v>1</v>
      </c>
      <c r="BE7" s="30">
        <f>COLUMNS($BD:BE)</f>
        <v>2</v>
      </c>
      <c r="BF7" s="30">
        <f>COLUMNS($BD:BF)</f>
        <v>3</v>
      </c>
      <c r="BG7" s="30">
        <f>COLUMNS($BD:BG)</f>
        <v>4</v>
      </c>
      <c r="BH7" s="30">
        <f>COLUMNS($BD:BH)</f>
        <v>5</v>
      </c>
      <c r="BI7" s="30">
        <f>COLUMNS($BD:BI)</f>
        <v>6</v>
      </c>
      <c r="BJ7" s="30">
        <f>COLUMNS($BD:BJ)</f>
        <v>7</v>
      </c>
      <c r="BK7" s="30">
        <f>COLUMNS($BD:BK)</f>
        <v>8</v>
      </c>
      <c r="BL7" s="30">
        <f>COLUMNS($BD:BL)</f>
        <v>9</v>
      </c>
      <c r="BM7" s="30">
        <f>COLUMNS($BD:BM)</f>
        <v>10</v>
      </c>
      <c r="BN7" s="30">
        <f>COLUMNS($BD:BN)</f>
        <v>11</v>
      </c>
      <c r="BO7" s="30">
        <f>COLUMNS($BD:BO)</f>
        <v>12</v>
      </c>
      <c r="BP7" s="30">
        <f>COLUMNS($BD:BP)</f>
        <v>13</v>
      </c>
      <c r="BQ7" s="30">
        <f>COLUMNS($BD:BQ)</f>
        <v>14</v>
      </c>
      <c r="BR7" s="30">
        <f>COLUMNS($BD:BR)</f>
        <v>15</v>
      </c>
      <c r="BS7" s="30">
        <f>COLUMNS($BD:BS)</f>
        <v>16</v>
      </c>
      <c r="BT7" s="30">
        <f>COLUMNS($BD:BT)</f>
        <v>17</v>
      </c>
      <c r="BU7" s="30">
        <f>COLUMNS($BD:BU)</f>
        <v>18</v>
      </c>
      <c r="BV7" s="30">
        <f>COLUMNS($BD:BV)</f>
        <v>19</v>
      </c>
      <c r="BW7" s="30">
        <f>COLUMNS($BD:BW)</f>
        <v>20</v>
      </c>
    </row>
    <row r="11" spans="1:75" x14ac:dyDescent="0.35">
      <c r="P11" s="280" t="s">
        <v>372</v>
      </c>
      <c r="Q11" s="281"/>
      <c r="R11" s="281"/>
      <c r="S11" s="281"/>
      <c r="T11" s="281"/>
      <c r="U11" s="281"/>
      <c r="V11" s="281"/>
      <c r="W11" s="281"/>
      <c r="X11" s="281"/>
      <c r="Y11" s="281"/>
      <c r="Z11" s="281"/>
      <c r="AA11" s="281"/>
      <c r="AB11" s="281"/>
      <c r="AC11" s="281"/>
      <c r="AD11" s="281"/>
      <c r="AE11" s="281"/>
      <c r="AF11" s="281"/>
      <c r="AG11" s="281"/>
      <c r="AH11" s="281"/>
      <c r="AI11" s="281"/>
      <c r="AJ11" s="280" t="s">
        <v>373</v>
      </c>
      <c r="AK11" s="281"/>
      <c r="AL11" s="281"/>
      <c r="AM11" s="281"/>
      <c r="AN11" s="281"/>
      <c r="AO11" s="281"/>
      <c r="AP11" s="281"/>
      <c r="AQ11" s="281"/>
      <c r="AR11" s="281"/>
      <c r="AS11" s="281"/>
      <c r="AT11" s="281"/>
      <c r="AU11" s="281"/>
      <c r="AV11" s="281"/>
      <c r="AW11" s="281"/>
      <c r="AX11" s="281"/>
      <c r="AY11" s="281"/>
      <c r="AZ11" s="281"/>
      <c r="BA11" s="281"/>
      <c r="BB11" s="281"/>
      <c r="BC11" s="281"/>
      <c r="BD11" s="280" t="s">
        <v>374</v>
      </c>
      <c r="BE11" s="281"/>
      <c r="BF11" s="281"/>
      <c r="BG11" s="281"/>
      <c r="BH11" s="281"/>
      <c r="BI11" s="281"/>
      <c r="BJ11" s="281"/>
      <c r="BK11" s="281"/>
      <c r="BL11" s="281"/>
      <c r="BM11" s="281"/>
      <c r="BN11" s="281"/>
      <c r="BO11" s="281"/>
      <c r="BP11" s="281"/>
      <c r="BQ11" s="281"/>
      <c r="BR11" s="281"/>
      <c r="BS11" s="281"/>
      <c r="BT11" s="281"/>
      <c r="BU11" s="281"/>
      <c r="BV11" s="281"/>
      <c r="BW11" s="281"/>
    </row>
    <row r="12" spans="1:75" ht="45" customHeight="1" x14ac:dyDescent="0.35">
      <c r="A12" s="46" t="s">
        <v>174</v>
      </c>
      <c r="B12" s="46" t="s">
        <v>287</v>
      </c>
      <c r="C12" s="46" t="s">
        <v>297</v>
      </c>
      <c r="E12" s="152" t="s">
        <v>375</v>
      </c>
      <c r="G12" s="129" t="s">
        <v>330</v>
      </c>
      <c r="H12" s="129" t="str">
        <f>+corp_short_title</f>
        <v>Corporate</v>
      </c>
      <c r="I12" s="129" t="str">
        <f>+comm_short_title</f>
        <v>Commercial</v>
      </c>
      <c r="J12" s="129" t="str">
        <f>+fundraising_short_title</f>
        <v>Fundraising</v>
      </c>
      <c r="K12" s="129" t="str">
        <f>+accom_short_title</f>
        <v>Accom</v>
      </c>
      <c r="L12" s="129" t="str">
        <f>+hp_short_title</f>
        <v>Health</v>
      </c>
      <c r="M12" s="129" t="s">
        <v>99</v>
      </c>
      <c r="N12" s="129" t="s">
        <v>67</v>
      </c>
      <c r="P12" s="282">
        <f t="shared" ref="P12" ca="1" si="0">OFFSET(program_anchor,P$7,0)</f>
        <v>0</v>
      </c>
      <c r="Q12" s="282" t="str">
        <f t="shared" ref="Q12:AI12" ca="1" si="1">IF(ISBLANK(OFFSET(program_anchor,Q$7,0)),inactive,OFFSET(program_anchor,G$7,0))</f>
        <v>NOT IN USE</v>
      </c>
      <c r="R12" s="282" t="str">
        <f t="shared" ca="1" si="1"/>
        <v>NOT IN USE</v>
      </c>
      <c r="S12" s="282" t="str">
        <f t="shared" ca="1" si="1"/>
        <v>NOT IN USE</v>
      </c>
      <c r="T12" s="282" t="str">
        <f t="shared" ca="1" si="1"/>
        <v>NOT IN USE</v>
      </c>
      <c r="U12" s="282" t="str">
        <f t="shared" ca="1" si="1"/>
        <v>NOT IN USE</v>
      </c>
      <c r="V12" s="282" t="str">
        <f t="shared" ca="1" si="1"/>
        <v>NOT IN USE</v>
      </c>
      <c r="W12" s="282" t="str">
        <f t="shared" ca="1" si="1"/>
        <v>NOT IN USE</v>
      </c>
      <c r="X12" s="282" t="str">
        <f t="shared" ca="1" si="1"/>
        <v>NOT IN USE</v>
      </c>
      <c r="Y12" s="282" t="str">
        <f t="shared" ca="1" si="1"/>
        <v>NOT IN USE</v>
      </c>
      <c r="Z12" s="282" t="str">
        <f t="shared" ca="1" si="1"/>
        <v>NOT IN USE</v>
      </c>
      <c r="AA12" s="282" t="str">
        <f t="shared" ca="1" si="1"/>
        <v>NOT IN USE</v>
      </c>
      <c r="AB12" s="282" t="str">
        <f t="shared" ca="1" si="1"/>
        <v>NOT IN USE</v>
      </c>
      <c r="AC12" s="282" t="str">
        <f t="shared" ca="1" si="1"/>
        <v>NOT IN USE</v>
      </c>
      <c r="AD12" s="282" t="str">
        <f t="shared" ca="1" si="1"/>
        <v>NOT IN USE</v>
      </c>
      <c r="AE12" s="282" t="str">
        <f t="shared" ca="1" si="1"/>
        <v>NOT IN USE</v>
      </c>
      <c r="AF12" s="282" t="str">
        <f t="shared" ca="1" si="1"/>
        <v>NOT IN USE</v>
      </c>
      <c r="AG12" s="282" t="str">
        <f t="shared" ca="1" si="1"/>
        <v>NOT IN USE</v>
      </c>
      <c r="AH12" s="282" t="str">
        <f t="shared" ca="1" si="1"/>
        <v>NOT IN USE</v>
      </c>
      <c r="AI12" s="282" t="str">
        <f t="shared" ca="1" si="1"/>
        <v>NOT IN USE</v>
      </c>
      <c r="AJ12" s="116" t="str">
        <f t="shared" ref="AJ12:BC12" ca="1" si="2">IF(ISBLANK(OFFSET(house_anchor,AJ$7,0)),inactive,OFFSET(house_anchor,AJ$7,0))</f>
        <v>NOT IN USE</v>
      </c>
      <c r="AK12" s="116" t="str">
        <f t="shared" ca="1" si="2"/>
        <v>NOT IN USE</v>
      </c>
      <c r="AL12" s="116" t="str">
        <f t="shared" ca="1" si="2"/>
        <v>NOT IN USE</v>
      </c>
      <c r="AM12" s="116" t="str">
        <f t="shared" ca="1" si="2"/>
        <v>NOT IN USE</v>
      </c>
      <c r="AN12" s="116" t="str">
        <f t="shared" ca="1" si="2"/>
        <v>NOT IN USE</v>
      </c>
      <c r="AO12" s="116" t="str">
        <f t="shared" ca="1" si="2"/>
        <v>NOT IN USE</v>
      </c>
      <c r="AP12" s="116" t="str">
        <f t="shared" ca="1" si="2"/>
        <v>NOT IN USE</v>
      </c>
      <c r="AQ12" s="116" t="str">
        <f t="shared" ca="1" si="2"/>
        <v>NOT IN USE</v>
      </c>
      <c r="AR12" s="116" t="str">
        <f t="shared" ca="1" si="2"/>
        <v>NOT IN USE</v>
      </c>
      <c r="AS12" s="116" t="str">
        <f t="shared" ca="1" si="2"/>
        <v>NOT IN USE</v>
      </c>
      <c r="AT12" s="116" t="str">
        <f t="shared" ca="1" si="2"/>
        <v>NOT IN USE</v>
      </c>
      <c r="AU12" s="116" t="str">
        <f t="shared" ca="1" si="2"/>
        <v>NOT IN USE</v>
      </c>
      <c r="AV12" s="116" t="str">
        <f t="shared" ca="1" si="2"/>
        <v>NOT IN USE</v>
      </c>
      <c r="AW12" s="116" t="str">
        <f t="shared" ca="1" si="2"/>
        <v>NOT IN USE</v>
      </c>
      <c r="AX12" s="116" t="str">
        <f t="shared" ca="1" si="2"/>
        <v>NOT IN USE</v>
      </c>
      <c r="AY12" s="116" t="str">
        <f t="shared" ca="1" si="2"/>
        <v>NOT IN USE</v>
      </c>
      <c r="AZ12" s="116" t="str">
        <f t="shared" ca="1" si="2"/>
        <v>NOT IN USE</v>
      </c>
      <c r="BA12" s="116" t="str">
        <f t="shared" ca="1" si="2"/>
        <v>NOT IN USE</v>
      </c>
      <c r="BB12" s="116" t="str">
        <f t="shared" ca="1" si="2"/>
        <v>NOT IN USE</v>
      </c>
      <c r="BC12" s="116" t="str">
        <f t="shared" ca="1" si="2"/>
        <v>NOT IN USE</v>
      </c>
      <c r="BD12" s="116" t="str">
        <f t="shared" ref="BD12:BW12" ca="1" si="3">IF(OFFSET(hp_emp_type_and_classn_anchor,BD$7,0)="",inactive,OFFSET(hp_emp_type_and_classn_anchor,BD$7,0))</f>
        <v>NOT IN USE</v>
      </c>
      <c r="BE12" s="116" t="str">
        <f t="shared" ca="1" si="3"/>
        <v>NOT IN USE</v>
      </c>
      <c r="BF12" s="116" t="str">
        <f t="shared" ca="1" si="3"/>
        <v>NOT IN USE</v>
      </c>
      <c r="BG12" s="116" t="str">
        <f t="shared" ca="1" si="3"/>
        <v>NOT IN USE</v>
      </c>
      <c r="BH12" s="116" t="str">
        <f t="shared" ca="1" si="3"/>
        <v>NOT IN USE</v>
      </c>
      <c r="BI12" s="116" t="str">
        <f t="shared" ca="1" si="3"/>
        <v>NOT IN USE</v>
      </c>
      <c r="BJ12" s="116" t="str">
        <f t="shared" ca="1" si="3"/>
        <v>NOT IN USE</v>
      </c>
      <c r="BK12" s="116" t="str">
        <f t="shared" ca="1" si="3"/>
        <v>NOT IN USE</v>
      </c>
      <c r="BL12" s="116" t="str">
        <f t="shared" ca="1" si="3"/>
        <v>NOT IN USE</v>
      </c>
      <c r="BM12" s="116" t="str">
        <f t="shared" ca="1" si="3"/>
        <v>NOT IN USE</v>
      </c>
      <c r="BN12" s="116" t="str">
        <f t="shared" ca="1" si="3"/>
        <v>NOT IN USE</v>
      </c>
      <c r="BO12" s="116" t="str">
        <f t="shared" ca="1" si="3"/>
        <v>NOT IN USE</v>
      </c>
      <c r="BP12" s="116" t="str">
        <f t="shared" ca="1" si="3"/>
        <v>NOT IN USE</v>
      </c>
      <c r="BQ12" s="116" t="str">
        <f t="shared" ca="1" si="3"/>
        <v>NOT IN USE</v>
      </c>
      <c r="BR12" s="116" t="str">
        <f t="shared" ca="1" si="3"/>
        <v>NOT IN USE</v>
      </c>
      <c r="BS12" s="116" t="str">
        <f t="shared" ca="1" si="3"/>
        <v>NOT IN USE</v>
      </c>
      <c r="BT12" s="116" t="str">
        <f t="shared" ca="1" si="3"/>
        <v>NOT IN USE</v>
      </c>
      <c r="BU12" s="116" t="str">
        <f t="shared" ca="1" si="3"/>
        <v>NOT IN USE</v>
      </c>
      <c r="BV12" s="116" t="str">
        <f t="shared" ca="1" si="3"/>
        <v>NOT IN USE</v>
      </c>
      <c r="BW12" s="116" t="str">
        <f t="shared" ca="1" si="3"/>
        <v>NOT IN USE</v>
      </c>
    </row>
    <row r="14" spans="1:75" ht="18" x14ac:dyDescent="0.35">
      <c r="A14" s="244">
        <f>MAX(A$11:A13)+1</f>
        <v>1</v>
      </c>
      <c r="B14" s="7" t="s">
        <v>294</v>
      </c>
    </row>
    <row r="15" spans="1:75" x14ac:dyDescent="0.35">
      <c r="B15" s="2" t="s">
        <v>295</v>
      </c>
      <c r="P15" s="245" t="str">
        <f t="shared" ref="P15:AI15" ca="1" si="4">IF(ISNA(VLOOKUP(P$12,programs_table,2,FALSE)),"",VLOOKUP(P$12,programs_table,2,FALSE))</f>
        <v/>
      </c>
      <c r="Q15" s="245" t="str">
        <f t="shared" ca="1" si="4"/>
        <v/>
      </c>
      <c r="R15" s="245" t="str">
        <f t="shared" ca="1" si="4"/>
        <v/>
      </c>
      <c r="S15" s="245" t="str">
        <f t="shared" ca="1" si="4"/>
        <v/>
      </c>
      <c r="T15" s="245" t="str">
        <f t="shared" ca="1" si="4"/>
        <v/>
      </c>
      <c r="U15" s="245" t="str">
        <f t="shared" ca="1" si="4"/>
        <v/>
      </c>
      <c r="V15" s="245" t="str">
        <f t="shared" ca="1" si="4"/>
        <v/>
      </c>
      <c r="W15" s="245" t="str">
        <f t="shared" ca="1" si="4"/>
        <v/>
      </c>
      <c r="X15" s="245" t="str">
        <f t="shared" ca="1" si="4"/>
        <v/>
      </c>
      <c r="Y15" s="245" t="str">
        <f t="shared" ca="1" si="4"/>
        <v/>
      </c>
      <c r="Z15" s="245" t="str">
        <f t="shared" ca="1" si="4"/>
        <v/>
      </c>
      <c r="AA15" s="245" t="str">
        <f t="shared" ca="1" si="4"/>
        <v/>
      </c>
      <c r="AB15" s="245" t="str">
        <f t="shared" ca="1" si="4"/>
        <v/>
      </c>
      <c r="AC15" s="245" t="str">
        <f t="shared" ca="1" si="4"/>
        <v/>
      </c>
      <c r="AD15" s="245" t="str">
        <f t="shared" ca="1" si="4"/>
        <v/>
      </c>
      <c r="AE15" s="245" t="str">
        <f t="shared" ca="1" si="4"/>
        <v/>
      </c>
      <c r="AF15" s="245" t="str">
        <f t="shared" ca="1" si="4"/>
        <v/>
      </c>
      <c r="AG15" s="245" t="str">
        <f t="shared" ca="1" si="4"/>
        <v/>
      </c>
      <c r="AH15" s="245" t="str">
        <f t="shared" ca="1" si="4"/>
        <v/>
      </c>
      <c r="AI15" s="245" t="str">
        <f t="shared" ca="1" si="4"/>
        <v/>
      </c>
      <c r="AJ15" s="283" t="str">
        <f t="shared" ref="AJ15:BC15" si="5">VLOOKUP(accom_short_title,programs_table,2,FALSE)</f>
        <v>Bed day</v>
      </c>
      <c r="AK15" s="283" t="str">
        <f t="shared" si="5"/>
        <v>Bed day</v>
      </c>
      <c r="AL15" s="283" t="str">
        <f t="shared" si="5"/>
        <v>Bed day</v>
      </c>
      <c r="AM15" s="283" t="str">
        <f t="shared" si="5"/>
        <v>Bed day</v>
      </c>
      <c r="AN15" s="283" t="str">
        <f t="shared" si="5"/>
        <v>Bed day</v>
      </c>
      <c r="AO15" s="283" t="str">
        <f t="shared" si="5"/>
        <v>Bed day</v>
      </c>
      <c r="AP15" s="283" t="str">
        <f t="shared" si="5"/>
        <v>Bed day</v>
      </c>
      <c r="AQ15" s="283" t="str">
        <f t="shared" si="5"/>
        <v>Bed day</v>
      </c>
      <c r="AR15" s="283" t="str">
        <f t="shared" si="5"/>
        <v>Bed day</v>
      </c>
      <c r="AS15" s="283" t="str">
        <f t="shared" si="5"/>
        <v>Bed day</v>
      </c>
      <c r="AT15" s="283" t="str">
        <f t="shared" si="5"/>
        <v>Bed day</v>
      </c>
      <c r="AU15" s="283" t="str">
        <f t="shared" si="5"/>
        <v>Bed day</v>
      </c>
      <c r="AV15" s="283" t="str">
        <f t="shared" si="5"/>
        <v>Bed day</v>
      </c>
      <c r="AW15" s="283" t="str">
        <f t="shared" si="5"/>
        <v>Bed day</v>
      </c>
      <c r="AX15" s="283" t="str">
        <f t="shared" si="5"/>
        <v>Bed day</v>
      </c>
      <c r="AY15" s="283" t="str">
        <f t="shared" si="5"/>
        <v>Bed day</v>
      </c>
      <c r="AZ15" s="283" t="str">
        <f t="shared" si="5"/>
        <v>Bed day</v>
      </c>
      <c r="BA15" s="283" t="str">
        <f t="shared" si="5"/>
        <v>Bed day</v>
      </c>
      <c r="BB15" s="283" t="str">
        <f t="shared" si="5"/>
        <v>Bed day</v>
      </c>
      <c r="BC15" s="283" t="str">
        <f t="shared" si="5"/>
        <v>Bed day</v>
      </c>
      <c r="BD15" s="283" t="str">
        <f t="shared" ref="BD15:BW15" si="6">VLOOKUP(hp_short_title,programs_table,2,FALSE)</f>
        <v>Consult</v>
      </c>
      <c r="BE15" s="283" t="str">
        <f t="shared" si="6"/>
        <v>Consult</v>
      </c>
      <c r="BF15" s="283" t="str">
        <f t="shared" si="6"/>
        <v>Consult</v>
      </c>
      <c r="BG15" s="283" t="str">
        <f t="shared" si="6"/>
        <v>Consult</v>
      </c>
      <c r="BH15" s="283" t="str">
        <f t="shared" si="6"/>
        <v>Consult</v>
      </c>
      <c r="BI15" s="283" t="str">
        <f t="shared" si="6"/>
        <v>Consult</v>
      </c>
      <c r="BJ15" s="283" t="str">
        <f t="shared" si="6"/>
        <v>Consult</v>
      </c>
      <c r="BK15" s="283" t="str">
        <f t="shared" si="6"/>
        <v>Consult</v>
      </c>
      <c r="BL15" s="283" t="str">
        <f t="shared" si="6"/>
        <v>Consult</v>
      </c>
      <c r="BM15" s="283" t="str">
        <f t="shared" si="6"/>
        <v>Consult</v>
      </c>
      <c r="BN15" s="283" t="str">
        <f t="shared" si="6"/>
        <v>Consult</v>
      </c>
      <c r="BO15" s="283" t="str">
        <f t="shared" si="6"/>
        <v>Consult</v>
      </c>
      <c r="BP15" s="283" t="str">
        <f t="shared" si="6"/>
        <v>Consult</v>
      </c>
      <c r="BQ15" s="283" t="str">
        <f t="shared" si="6"/>
        <v>Consult</v>
      </c>
      <c r="BR15" s="283" t="str">
        <f t="shared" si="6"/>
        <v>Consult</v>
      </c>
      <c r="BS15" s="283" t="str">
        <f t="shared" si="6"/>
        <v>Consult</v>
      </c>
      <c r="BT15" s="283" t="str">
        <f t="shared" si="6"/>
        <v>Consult</v>
      </c>
      <c r="BU15" s="283" t="str">
        <f t="shared" si="6"/>
        <v>Consult</v>
      </c>
      <c r="BV15" s="283" t="str">
        <f t="shared" si="6"/>
        <v>Consult</v>
      </c>
      <c r="BW15" s="283" t="str">
        <f t="shared" si="6"/>
        <v>Consult</v>
      </c>
    </row>
    <row r="16" spans="1:75" x14ac:dyDescent="0.35">
      <c r="B16" s="2" t="s">
        <v>296</v>
      </c>
      <c r="C16" s="8" t="s">
        <v>297</v>
      </c>
      <c r="D16" s="8"/>
      <c r="E16" s="8"/>
      <c r="F16" s="8"/>
      <c r="G16" s="8"/>
      <c r="H16" s="8"/>
      <c r="I16" s="8"/>
      <c r="J16" s="8"/>
      <c r="K16" s="8"/>
      <c r="L16" s="8"/>
      <c r="M16" s="8"/>
      <c r="N16" s="8"/>
      <c r="O16" s="8"/>
      <c r="P16" s="34">
        <f t="shared" ref="P16:AI16" ca="1" si="7">IF(ISNA(VLOOKUP(P$12,programs_table,3,FALSE)),0,VLOOKUP(P$12,programs_table,3,FALSE))</f>
        <v>0</v>
      </c>
      <c r="Q16" s="34">
        <f t="shared" ca="1" si="7"/>
        <v>0</v>
      </c>
      <c r="R16" s="34">
        <f t="shared" ca="1" si="7"/>
        <v>0</v>
      </c>
      <c r="S16" s="34">
        <f t="shared" ca="1" si="7"/>
        <v>0</v>
      </c>
      <c r="T16" s="34">
        <f t="shared" ca="1" si="7"/>
        <v>0</v>
      </c>
      <c r="U16" s="34">
        <f t="shared" ca="1" si="7"/>
        <v>0</v>
      </c>
      <c r="V16" s="34">
        <f t="shared" ca="1" si="7"/>
        <v>0</v>
      </c>
      <c r="W16" s="34">
        <f t="shared" ca="1" si="7"/>
        <v>0</v>
      </c>
      <c r="X16" s="34">
        <f t="shared" ca="1" si="7"/>
        <v>0</v>
      </c>
      <c r="Y16" s="34">
        <f t="shared" ca="1" si="7"/>
        <v>0</v>
      </c>
      <c r="Z16" s="34">
        <f t="shared" ca="1" si="7"/>
        <v>0</v>
      </c>
      <c r="AA16" s="34">
        <f t="shared" ca="1" si="7"/>
        <v>0</v>
      </c>
      <c r="AB16" s="34">
        <f t="shared" ca="1" si="7"/>
        <v>0</v>
      </c>
      <c r="AC16" s="34">
        <f t="shared" ca="1" si="7"/>
        <v>0</v>
      </c>
      <c r="AD16" s="34">
        <f t="shared" ca="1" si="7"/>
        <v>0</v>
      </c>
      <c r="AE16" s="34">
        <f t="shared" ca="1" si="7"/>
        <v>0</v>
      </c>
      <c r="AF16" s="34">
        <f t="shared" ca="1" si="7"/>
        <v>0</v>
      </c>
      <c r="AG16" s="34">
        <f t="shared" ca="1" si="7"/>
        <v>0</v>
      </c>
      <c r="AH16" s="34">
        <f t="shared" ca="1" si="7"/>
        <v>0</v>
      </c>
      <c r="AI16" s="34">
        <f t="shared" ca="1" si="7"/>
        <v>0</v>
      </c>
      <c r="AJ16" s="149">
        <f t="shared" ref="AJ16:BC16" ca="1" si="8">IF(ISNA(VLOOKUP(AJ$12,accom_table,4,FALSE)),0,VLOOKUP(AJ$12,accom_table,4,FALSE))</f>
        <v>0</v>
      </c>
      <c r="AK16" s="149">
        <f t="shared" ca="1" si="8"/>
        <v>0</v>
      </c>
      <c r="AL16" s="149">
        <f t="shared" ca="1" si="8"/>
        <v>0</v>
      </c>
      <c r="AM16" s="149">
        <f t="shared" ca="1" si="8"/>
        <v>0</v>
      </c>
      <c r="AN16" s="149">
        <f t="shared" ca="1" si="8"/>
        <v>0</v>
      </c>
      <c r="AO16" s="149">
        <f t="shared" ca="1" si="8"/>
        <v>0</v>
      </c>
      <c r="AP16" s="149">
        <f t="shared" ca="1" si="8"/>
        <v>0</v>
      </c>
      <c r="AQ16" s="149">
        <f t="shared" ca="1" si="8"/>
        <v>0</v>
      </c>
      <c r="AR16" s="149">
        <f t="shared" ca="1" si="8"/>
        <v>0</v>
      </c>
      <c r="AS16" s="149">
        <f t="shared" ca="1" si="8"/>
        <v>0</v>
      </c>
      <c r="AT16" s="149">
        <f t="shared" ca="1" si="8"/>
        <v>0</v>
      </c>
      <c r="AU16" s="149">
        <f t="shared" ca="1" si="8"/>
        <v>0</v>
      </c>
      <c r="AV16" s="149">
        <f t="shared" ca="1" si="8"/>
        <v>0</v>
      </c>
      <c r="AW16" s="149">
        <f t="shared" ca="1" si="8"/>
        <v>0</v>
      </c>
      <c r="AX16" s="149">
        <f t="shared" ca="1" si="8"/>
        <v>0</v>
      </c>
      <c r="AY16" s="149">
        <f t="shared" ca="1" si="8"/>
        <v>0</v>
      </c>
      <c r="AZ16" s="149">
        <f t="shared" ca="1" si="8"/>
        <v>0</v>
      </c>
      <c r="BA16" s="149">
        <f t="shared" ca="1" si="8"/>
        <v>0</v>
      </c>
      <c r="BB16" s="149">
        <f t="shared" ca="1" si="8"/>
        <v>0</v>
      </c>
      <c r="BC16" s="284">
        <f t="shared" ca="1" si="8"/>
        <v>0</v>
      </c>
      <c r="BD16" s="149">
        <f t="shared" ref="BD16:BW16" ca="1" si="9">IFERROR(VLOOKUP(BD$12,hp_sdu_table,3,FALSE),0)</f>
        <v>0</v>
      </c>
      <c r="BE16" s="149">
        <f t="shared" ca="1" si="9"/>
        <v>0</v>
      </c>
      <c r="BF16" s="149">
        <f t="shared" ca="1" si="9"/>
        <v>0</v>
      </c>
      <c r="BG16" s="149">
        <f t="shared" ca="1" si="9"/>
        <v>0</v>
      </c>
      <c r="BH16" s="149">
        <f t="shared" ca="1" si="9"/>
        <v>0</v>
      </c>
      <c r="BI16" s="149">
        <f t="shared" ca="1" si="9"/>
        <v>0</v>
      </c>
      <c r="BJ16" s="149">
        <f t="shared" ca="1" si="9"/>
        <v>0</v>
      </c>
      <c r="BK16" s="149">
        <f t="shared" ca="1" si="9"/>
        <v>0</v>
      </c>
      <c r="BL16" s="149">
        <f t="shared" ca="1" si="9"/>
        <v>0</v>
      </c>
      <c r="BM16" s="149">
        <f t="shared" ca="1" si="9"/>
        <v>0</v>
      </c>
      <c r="BN16" s="149">
        <f t="shared" ca="1" si="9"/>
        <v>0</v>
      </c>
      <c r="BO16" s="149">
        <f t="shared" ca="1" si="9"/>
        <v>0</v>
      </c>
      <c r="BP16" s="149">
        <f t="shared" ca="1" si="9"/>
        <v>0</v>
      </c>
      <c r="BQ16" s="149">
        <f t="shared" ca="1" si="9"/>
        <v>0</v>
      </c>
      <c r="BR16" s="149">
        <f t="shared" ca="1" si="9"/>
        <v>0</v>
      </c>
      <c r="BS16" s="149">
        <f t="shared" ca="1" si="9"/>
        <v>0</v>
      </c>
      <c r="BT16" s="149">
        <f t="shared" ca="1" si="9"/>
        <v>0</v>
      </c>
      <c r="BU16" s="149">
        <f t="shared" ca="1" si="9"/>
        <v>0</v>
      </c>
      <c r="BV16" s="149">
        <f t="shared" ca="1" si="9"/>
        <v>0</v>
      </c>
      <c r="BW16" s="149">
        <f t="shared" ca="1" si="9"/>
        <v>0</v>
      </c>
    </row>
    <row r="18" spans="1:75" x14ac:dyDescent="0.35">
      <c r="C18" s="8"/>
      <c r="D18" s="8"/>
      <c r="E18" s="8"/>
      <c r="F18" s="8"/>
      <c r="G18" s="8"/>
      <c r="H18" s="8"/>
      <c r="I18" s="8"/>
      <c r="J18" s="8"/>
      <c r="K18" s="8"/>
      <c r="L18" s="8"/>
      <c r="M18" s="8"/>
      <c r="N18" s="8"/>
      <c r="O18" s="8"/>
    </row>
    <row r="19" spans="1:75" x14ac:dyDescent="0.35">
      <c r="C19" s="8"/>
      <c r="D19" s="8"/>
      <c r="E19" s="8"/>
      <c r="F19" s="8"/>
      <c r="G19" s="8"/>
      <c r="H19" s="8"/>
      <c r="I19" s="8"/>
      <c r="J19" s="8"/>
      <c r="K19" s="8"/>
      <c r="L19" s="8"/>
      <c r="M19" s="8"/>
      <c r="N19" s="8"/>
      <c r="O19" s="8"/>
    </row>
    <row r="20" spans="1:75" x14ac:dyDescent="0.35">
      <c r="C20" s="8"/>
      <c r="D20" s="8"/>
      <c r="E20" s="8"/>
      <c r="F20" s="8"/>
      <c r="G20" s="8"/>
      <c r="H20" s="8"/>
      <c r="I20" s="8"/>
      <c r="J20" s="8"/>
      <c r="K20" s="8"/>
      <c r="L20" s="8"/>
      <c r="M20" s="8"/>
      <c r="N20" s="8"/>
      <c r="O20" s="8"/>
    </row>
    <row r="21" spans="1:75" ht="18" x14ac:dyDescent="0.35">
      <c r="A21" s="244">
        <f>MAX(A$11:A20)+1</f>
        <v>2</v>
      </c>
      <c r="B21" s="7" t="s">
        <v>298</v>
      </c>
      <c r="C21" s="8"/>
      <c r="D21" s="8"/>
      <c r="E21" s="8"/>
      <c r="F21" s="8"/>
      <c r="G21" s="8"/>
      <c r="H21" s="8"/>
      <c r="I21" s="8"/>
      <c r="J21" s="8"/>
      <c r="K21" s="8"/>
      <c r="L21" s="8"/>
      <c r="M21" s="8"/>
      <c r="N21" s="8"/>
      <c r="O21" s="8"/>
    </row>
    <row r="22" spans="1:75" x14ac:dyDescent="0.35">
      <c r="B22" s="2" t="s">
        <v>301</v>
      </c>
      <c r="C22" s="8" t="s">
        <v>79</v>
      </c>
      <c r="D22" s="8"/>
      <c r="E22" s="36">
        <f ca="1">SUM(P22:BW22)</f>
        <v>0</v>
      </c>
      <c r="F22" s="8"/>
      <c r="G22" s="36">
        <f ca="1">program_cost_total</f>
        <v>0</v>
      </c>
      <c r="H22" s="36">
        <f>corp_cost_total</f>
        <v>0</v>
      </c>
      <c r="I22" s="36">
        <f>comm_cost_total</f>
        <v>0</v>
      </c>
      <c r="J22" s="36">
        <f ca="1">fundraising_cost_total</f>
        <v>0</v>
      </c>
      <c r="K22" s="36">
        <f ca="1">accom_cost_total</f>
        <v>0</v>
      </c>
      <c r="L22" s="36">
        <f ca="1">hp_cost_total</f>
        <v>0</v>
      </c>
      <c r="M22" s="8"/>
      <c r="N22" s="36">
        <f ca="1">SUM(G22:L22)</f>
        <v>0</v>
      </c>
      <c r="O22" s="8"/>
      <c r="P22" s="36">
        <f ca="1">P16*P23</f>
        <v>0</v>
      </c>
      <c r="Q22" s="36">
        <f t="shared" ref="Q22:AI22" ca="1" si="10">Q16*Q23</f>
        <v>0</v>
      </c>
      <c r="R22" s="36">
        <f t="shared" ca="1" si="10"/>
        <v>0</v>
      </c>
      <c r="S22" s="36">
        <f t="shared" ca="1" si="10"/>
        <v>0</v>
      </c>
      <c r="T22" s="36">
        <f t="shared" ca="1" si="10"/>
        <v>0</v>
      </c>
      <c r="U22" s="36">
        <f t="shared" ca="1" si="10"/>
        <v>0</v>
      </c>
      <c r="V22" s="36">
        <f t="shared" ca="1" si="10"/>
        <v>0</v>
      </c>
      <c r="W22" s="36">
        <f t="shared" ca="1" si="10"/>
        <v>0</v>
      </c>
      <c r="X22" s="36">
        <f t="shared" ca="1" si="10"/>
        <v>0</v>
      </c>
      <c r="Y22" s="36">
        <f t="shared" ca="1" si="10"/>
        <v>0</v>
      </c>
      <c r="Z22" s="36">
        <f t="shared" ca="1" si="10"/>
        <v>0</v>
      </c>
      <c r="AA22" s="36">
        <f t="shared" ca="1" si="10"/>
        <v>0</v>
      </c>
      <c r="AB22" s="36">
        <f t="shared" ca="1" si="10"/>
        <v>0</v>
      </c>
      <c r="AC22" s="36">
        <f t="shared" ca="1" si="10"/>
        <v>0</v>
      </c>
      <c r="AD22" s="36">
        <f t="shared" ca="1" si="10"/>
        <v>0</v>
      </c>
      <c r="AE22" s="36">
        <f t="shared" ca="1" si="10"/>
        <v>0</v>
      </c>
      <c r="AF22" s="36">
        <f t="shared" ca="1" si="10"/>
        <v>0</v>
      </c>
      <c r="AG22" s="36">
        <f t="shared" ca="1" si="10"/>
        <v>0</v>
      </c>
      <c r="AH22" s="36">
        <f t="shared" ca="1" si="10"/>
        <v>0</v>
      </c>
      <c r="AI22" s="36">
        <f t="shared" ca="1" si="10"/>
        <v>0</v>
      </c>
      <c r="AJ22" s="36">
        <f ca="1">AJ16*AJ23</f>
        <v>0</v>
      </c>
      <c r="AK22" s="36">
        <f t="shared" ref="AK22:BC22" ca="1" si="11">AK16*AK23</f>
        <v>0</v>
      </c>
      <c r="AL22" s="36">
        <f t="shared" ca="1" si="11"/>
        <v>0</v>
      </c>
      <c r="AM22" s="36">
        <f t="shared" ca="1" si="11"/>
        <v>0</v>
      </c>
      <c r="AN22" s="36">
        <f t="shared" ca="1" si="11"/>
        <v>0</v>
      </c>
      <c r="AO22" s="36">
        <f t="shared" ca="1" si="11"/>
        <v>0</v>
      </c>
      <c r="AP22" s="36">
        <f t="shared" ca="1" si="11"/>
        <v>0</v>
      </c>
      <c r="AQ22" s="36">
        <f t="shared" ca="1" si="11"/>
        <v>0</v>
      </c>
      <c r="AR22" s="36">
        <f t="shared" ca="1" si="11"/>
        <v>0</v>
      </c>
      <c r="AS22" s="36">
        <f t="shared" ca="1" si="11"/>
        <v>0</v>
      </c>
      <c r="AT22" s="36">
        <f t="shared" ca="1" si="11"/>
        <v>0</v>
      </c>
      <c r="AU22" s="36">
        <f t="shared" ca="1" si="11"/>
        <v>0</v>
      </c>
      <c r="AV22" s="36">
        <f t="shared" ca="1" si="11"/>
        <v>0</v>
      </c>
      <c r="AW22" s="36">
        <f t="shared" ca="1" si="11"/>
        <v>0</v>
      </c>
      <c r="AX22" s="36">
        <f t="shared" ca="1" si="11"/>
        <v>0</v>
      </c>
      <c r="AY22" s="36">
        <f t="shared" ca="1" si="11"/>
        <v>0</v>
      </c>
      <c r="AZ22" s="36">
        <f t="shared" ca="1" si="11"/>
        <v>0</v>
      </c>
      <c r="BA22" s="36">
        <f t="shared" ca="1" si="11"/>
        <v>0</v>
      </c>
      <c r="BB22" s="36">
        <f t="shared" ca="1" si="11"/>
        <v>0</v>
      </c>
      <c r="BC22" s="36">
        <f t="shared" ca="1" si="11"/>
        <v>0</v>
      </c>
      <c r="BD22" s="36">
        <f ca="1">BD16*BD23</f>
        <v>0</v>
      </c>
      <c r="BE22" s="36">
        <f t="shared" ref="BE22" ca="1" si="12">BE16*BE23</f>
        <v>0</v>
      </c>
      <c r="BF22" s="36">
        <f t="shared" ref="BF22" ca="1" si="13">BF16*BF23</f>
        <v>0</v>
      </c>
      <c r="BG22" s="36">
        <f t="shared" ref="BG22" ca="1" si="14">BG16*BG23</f>
        <v>0</v>
      </c>
      <c r="BH22" s="36">
        <f t="shared" ref="BH22" ca="1" si="15">BH16*BH23</f>
        <v>0</v>
      </c>
      <c r="BI22" s="36">
        <f t="shared" ref="BI22" ca="1" si="16">BI16*BI23</f>
        <v>0</v>
      </c>
      <c r="BJ22" s="36">
        <f t="shared" ref="BJ22" ca="1" si="17">BJ16*BJ23</f>
        <v>0</v>
      </c>
      <c r="BK22" s="36">
        <f t="shared" ref="BK22" ca="1" si="18">BK16*BK23</f>
        <v>0</v>
      </c>
      <c r="BL22" s="36">
        <f t="shared" ref="BL22" ca="1" si="19">BL16*BL23</f>
        <v>0</v>
      </c>
      <c r="BM22" s="36">
        <f t="shared" ref="BM22" ca="1" si="20">BM16*BM23</f>
        <v>0</v>
      </c>
      <c r="BN22" s="36">
        <f t="shared" ref="BN22" ca="1" si="21">BN16*BN23</f>
        <v>0</v>
      </c>
      <c r="BO22" s="36">
        <f t="shared" ref="BO22" ca="1" si="22">BO16*BO23</f>
        <v>0</v>
      </c>
      <c r="BP22" s="36">
        <f t="shared" ref="BP22" ca="1" si="23">BP16*BP23</f>
        <v>0</v>
      </c>
      <c r="BQ22" s="36">
        <f t="shared" ref="BQ22" ca="1" si="24">BQ16*BQ23</f>
        <v>0</v>
      </c>
      <c r="BR22" s="36">
        <f t="shared" ref="BR22" ca="1" si="25">BR16*BR23</f>
        <v>0</v>
      </c>
      <c r="BS22" s="36">
        <f t="shared" ref="BS22" ca="1" si="26">BS16*BS23</f>
        <v>0</v>
      </c>
      <c r="BT22" s="36">
        <f t="shared" ref="BT22" ca="1" si="27">BT16*BT23</f>
        <v>0</v>
      </c>
      <c r="BU22" s="36">
        <f t="shared" ref="BU22" ca="1" si="28">BU16*BU23</f>
        <v>0</v>
      </c>
      <c r="BV22" s="36">
        <f t="shared" ref="BV22" ca="1" si="29">BV16*BV23</f>
        <v>0</v>
      </c>
      <c r="BW22" s="36">
        <f t="shared" ref="BW22" ca="1" si="30">BW16*BW23</f>
        <v>0</v>
      </c>
    </row>
    <row r="23" spans="1:75" x14ac:dyDescent="0.35">
      <c r="B23" s="2" t="s">
        <v>302</v>
      </c>
      <c r="C23" s="8" t="s">
        <v>79</v>
      </c>
      <c r="D23" s="8"/>
      <c r="F23" s="8"/>
      <c r="M23" s="8"/>
      <c r="O23" s="8"/>
      <c r="P23" s="42" cm="1">
        <f t="array" aca="1" ref="P23" ca="1">INDEX(sdu_cost_by_program,1, P7)</f>
        <v>0</v>
      </c>
      <c r="Q23" s="42" cm="1">
        <f t="array" aca="1" ref="Q23" ca="1">INDEX(sdu_cost_by_program,1, Q7)</f>
        <v>0</v>
      </c>
      <c r="R23" s="42" cm="1">
        <f t="array" aca="1" ref="R23" ca="1">INDEX(sdu_cost_by_program,1, R7)</f>
        <v>0</v>
      </c>
      <c r="S23" s="42" cm="1">
        <f t="array" aca="1" ref="S23" ca="1">INDEX(sdu_cost_by_program,1, S7)</f>
        <v>0</v>
      </c>
      <c r="T23" s="42" cm="1">
        <f t="array" aca="1" ref="T23" ca="1">INDEX(sdu_cost_by_program,1, T7)</f>
        <v>0</v>
      </c>
      <c r="U23" s="42" cm="1">
        <f t="array" aca="1" ref="U23" ca="1">INDEX(sdu_cost_by_program,1, U7)</f>
        <v>0</v>
      </c>
      <c r="V23" s="42" cm="1">
        <f t="array" aca="1" ref="V23" ca="1">INDEX(sdu_cost_by_program,1, V7)</f>
        <v>0</v>
      </c>
      <c r="W23" s="42" cm="1">
        <f t="array" aca="1" ref="W23" ca="1">INDEX(sdu_cost_by_program,1, W7)</f>
        <v>0</v>
      </c>
      <c r="X23" s="42" cm="1">
        <f t="array" aca="1" ref="X23" ca="1">INDEX(sdu_cost_by_program,1, X7)</f>
        <v>0</v>
      </c>
      <c r="Y23" s="42" cm="1">
        <f t="array" aca="1" ref="Y23" ca="1">INDEX(sdu_cost_by_program,1, Y7)</f>
        <v>0</v>
      </c>
      <c r="Z23" s="42" cm="1">
        <f t="array" aca="1" ref="Z23" ca="1">INDEX(sdu_cost_by_program,1, Z7)</f>
        <v>0</v>
      </c>
      <c r="AA23" s="42" cm="1">
        <f t="array" aca="1" ref="AA23" ca="1">INDEX(sdu_cost_by_program,1, AA7)</f>
        <v>0</v>
      </c>
      <c r="AB23" s="42" cm="1">
        <f t="array" aca="1" ref="AB23" ca="1">INDEX(sdu_cost_by_program,1, AB7)</f>
        <v>0</v>
      </c>
      <c r="AC23" s="42" cm="1">
        <f t="array" aca="1" ref="AC23" ca="1">INDEX(sdu_cost_by_program,1, AC7)</f>
        <v>0</v>
      </c>
      <c r="AD23" s="42" cm="1">
        <f t="array" aca="1" ref="AD23" ca="1">INDEX(sdu_cost_by_program,1, AD7)</f>
        <v>0</v>
      </c>
      <c r="AE23" s="42" cm="1">
        <f t="array" aca="1" ref="AE23" ca="1">INDEX(sdu_cost_by_program,1, AE7)</f>
        <v>0</v>
      </c>
      <c r="AF23" s="42" cm="1">
        <f t="array" aca="1" ref="AF23" ca="1">INDEX(sdu_cost_by_program,1, AF7)</f>
        <v>0</v>
      </c>
      <c r="AG23" s="42" cm="1">
        <f t="array" aca="1" ref="AG23" ca="1">INDEX(sdu_cost_by_program,1, AG7)</f>
        <v>0</v>
      </c>
      <c r="AH23" s="42" cm="1">
        <f t="array" aca="1" ref="AH23" ca="1">INDEX(sdu_cost_by_program,1, AH7)</f>
        <v>0</v>
      </c>
      <c r="AI23" s="42" cm="1">
        <f t="array" aca="1" ref="AI23" ca="1">INDEX(sdu_cost_by_program,1, AI7)</f>
        <v>0</v>
      </c>
      <c r="AJ23" s="42" cm="1">
        <f t="array" aca="1" ref="AJ23" ca="1">INDEX(sdu_cost_by_house,1, AJ7)</f>
        <v>0</v>
      </c>
      <c r="AK23" s="42" cm="1">
        <f t="array" aca="1" ref="AK23" ca="1">INDEX(sdu_cost_by_house,1, AK7)</f>
        <v>0</v>
      </c>
      <c r="AL23" s="42" cm="1">
        <f t="array" aca="1" ref="AL23" ca="1">INDEX(sdu_cost_by_house,1, AL7)</f>
        <v>0</v>
      </c>
      <c r="AM23" s="42" cm="1">
        <f t="array" aca="1" ref="AM23" ca="1">INDEX(sdu_cost_by_house,1, AM7)</f>
        <v>0</v>
      </c>
      <c r="AN23" s="42" cm="1">
        <f t="array" aca="1" ref="AN23" ca="1">INDEX(sdu_cost_by_house,1, AN7)</f>
        <v>0</v>
      </c>
      <c r="AO23" s="42" cm="1">
        <f t="array" aca="1" ref="AO23" ca="1">INDEX(sdu_cost_by_house,1, AO7)</f>
        <v>0</v>
      </c>
      <c r="AP23" s="42" cm="1">
        <f t="array" aca="1" ref="AP23" ca="1">INDEX(sdu_cost_by_house,1, AP7)</f>
        <v>0</v>
      </c>
      <c r="AQ23" s="42" cm="1">
        <f t="array" aca="1" ref="AQ23" ca="1">INDEX(sdu_cost_by_house,1, AQ7)</f>
        <v>0</v>
      </c>
      <c r="AR23" s="42" cm="1">
        <f t="array" aca="1" ref="AR23" ca="1">INDEX(sdu_cost_by_house,1, AR7)</f>
        <v>0</v>
      </c>
      <c r="AS23" s="42" cm="1">
        <f t="array" aca="1" ref="AS23" ca="1">INDEX(sdu_cost_by_house,1, AS7)</f>
        <v>0</v>
      </c>
      <c r="AT23" s="42" cm="1">
        <f t="array" aca="1" ref="AT23" ca="1">INDEX(sdu_cost_by_house,1, AT7)</f>
        <v>0</v>
      </c>
      <c r="AU23" s="42" cm="1">
        <f t="array" aca="1" ref="AU23" ca="1">INDEX(sdu_cost_by_house,1, AU7)</f>
        <v>0</v>
      </c>
      <c r="AV23" s="42" cm="1">
        <f t="array" aca="1" ref="AV23" ca="1">INDEX(sdu_cost_by_house,1, AV7)</f>
        <v>0</v>
      </c>
      <c r="AW23" s="42" cm="1">
        <f t="array" aca="1" ref="AW23" ca="1">INDEX(sdu_cost_by_house,1, AW7)</f>
        <v>0</v>
      </c>
      <c r="AX23" s="42" cm="1">
        <f t="array" aca="1" ref="AX23" ca="1">INDEX(sdu_cost_by_house,1, AX7)</f>
        <v>0</v>
      </c>
      <c r="AY23" s="42" cm="1">
        <f t="array" aca="1" ref="AY23" ca="1">INDEX(sdu_cost_by_house,1, AY7)</f>
        <v>0</v>
      </c>
      <c r="AZ23" s="42" cm="1">
        <f t="array" aca="1" ref="AZ23" ca="1">INDEX(sdu_cost_by_house,1, AZ7)</f>
        <v>0</v>
      </c>
      <c r="BA23" s="42" cm="1">
        <f t="array" aca="1" ref="BA23" ca="1">INDEX(sdu_cost_by_house,1, BA7)</f>
        <v>0</v>
      </c>
      <c r="BB23" s="42" cm="1">
        <f t="array" aca="1" ref="BB23" ca="1">INDEX(sdu_cost_by_house,1, BB7)</f>
        <v>0</v>
      </c>
      <c r="BC23" s="42" cm="1">
        <f t="array" aca="1" ref="BC23" ca="1">INDEX(sdu_cost_by_house,1, BC7)</f>
        <v>0</v>
      </c>
      <c r="BD23" s="42" cm="1">
        <f t="array" aca="1" ref="BD23" ca="1">INDEX(sdu_cost_by_hp,1, BD7)</f>
        <v>0</v>
      </c>
      <c r="BE23" s="42" cm="1">
        <f t="array" aca="1" ref="BE23" ca="1">INDEX(sdu_cost_by_hp,1, BE7)</f>
        <v>0</v>
      </c>
      <c r="BF23" s="42" cm="1">
        <f t="array" aca="1" ref="BF23" ca="1">INDEX(sdu_cost_by_hp,1, BF7)</f>
        <v>0</v>
      </c>
      <c r="BG23" s="42" cm="1">
        <f t="array" aca="1" ref="BG23" ca="1">INDEX(sdu_cost_by_hp,1, BG7)</f>
        <v>0</v>
      </c>
      <c r="BH23" s="42" cm="1">
        <f t="array" aca="1" ref="BH23" ca="1">INDEX(sdu_cost_by_hp,1, BH7)</f>
        <v>0</v>
      </c>
      <c r="BI23" s="42" cm="1">
        <f t="array" aca="1" ref="BI23" ca="1">INDEX(sdu_cost_by_hp,1, BI7)</f>
        <v>0</v>
      </c>
      <c r="BJ23" s="42" cm="1">
        <f t="array" aca="1" ref="BJ23" ca="1">INDEX(sdu_cost_by_hp,1, BJ7)</f>
        <v>0</v>
      </c>
      <c r="BK23" s="42" cm="1">
        <f t="array" aca="1" ref="BK23" ca="1">INDEX(sdu_cost_by_hp,1, BK7)</f>
        <v>0</v>
      </c>
      <c r="BL23" s="42" cm="1">
        <f t="array" aca="1" ref="BL23" ca="1">INDEX(sdu_cost_by_hp,1, BL7)</f>
        <v>0</v>
      </c>
      <c r="BM23" s="42" cm="1">
        <f t="array" aca="1" ref="BM23" ca="1">INDEX(sdu_cost_by_hp,1, BM7)</f>
        <v>0</v>
      </c>
      <c r="BN23" s="42" cm="1">
        <f t="array" aca="1" ref="BN23" ca="1">INDEX(sdu_cost_by_hp,1, BN7)</f>
        <v>0</v>
      </c>
      <c r="BO23" s="42" cm="1">
        <f t="array" aca="1" ref="BO23" ca="1">INDEX(sdu_cost_by_hp,1, BO7)</f>
        <v>0</v>
      </c>
      <c r="BP23" s="42" cm="1">
        <f t="array" aca="1" ref="BP23" ca="1">INDEX(sdu_cost_by_hp,1, BP7)</f>
        <v>0</v>
      </c>
      <c r="BQ23" s="42" cm="1">
        <f t="array" aca="1" ref="BQ23" ca="1">INDEX(sdu_cost_by_hp,1, BQ7)</f>
        <v>0</v>
      </c>
      <c r="BR23" s="42" cm="1">
        <f t="array" aca="1" ref="BR23" ca="1">INDEX(sdu_cost_by_hp,1, BR7)</f>
        <v>0</v>
      </c>
      <c r="BS23" s="42" cm="1">
        <f t="array" aca="1" ref="BS23" ca="1">INDEX(sdu_cost_by_hp,1, BS7)</f>
        <v>0</v>
      </c>
      <c r="BT23" s="42" cm="1">
        <f t="array" aca="1" ref="BT23" ca="1">INDEX(sdu_cost_by_hp,1, BT7)</f>
        <v>0</v>
      </c>
      <c r="BU23" s="42" cm="1">
        <f t="array" aca="1" ref="BU23" ca="1">INDEX(sdu_cost_by_hp,1, BU7)</f>
        <v>0</v>
      </c>
      <c r="BV23" s="42" cm="1">
        <f t="array" aca="1" ref="BV23" ca="1">INDEX(sdu_cost_by_hp,1, BV7)</f>
        <v>0</v>
      </c>
      <c r="BW23" s="42" cm="1">
        <f t="array" aca="1" ref="BW23" ca="1">INDEX(sdu_cost_by_hp,1, BW7)</f>
        <v>0</v>
      </c>
    </row>
    <row r="24" spans="1:75" x14ac:dyDescent="0.35">
      <c r="C24" s="8"/>
      <c r="D24" s="8"/>
      <c r="F24" s="8"/>
      <c r="M24" s="8"/>
      <c r="O24" s="8"/>
    </row>
    <row r="25" spans="1:75" x14ac:dyDescent="0.35">
      <c r="C25" s="8"/>
      <c r="D25" s="8"/>
      <c r="F25" s="8"/>
      <c r="O25" s="8"/>
    </row>
    <row r="26" spans="1:75" x14ac:dyDescent="0.35">
      <c r="C26" s="8"/>
      <c r="D26" s="8"/>
      <c r="F26" s="8"/>
      <c r="O26" s="8"/>
    </row>
    <row r="27" spans="1:75" ht="18" x14ac:dyDescent="0.35">
      <c r="A27" s="244">
        <f>MAX(A$11:A26)+1</f>
        <v>3</v>
      </c>
      <c r="B27" s="7" t="s">
        <v>376</v>
      </c>
      <c r="C27" s="8"/>
      <c r="D27" s="8"/>
      <c r="F27" s="8"/>
      <c r="O27" s="8"/>
    </row>
    <row r="28" spans="1:75" x14ac:dyDescent="0.35">
      <c r="B28" s="2" t="s">
        <v>376</v>
      </c>
      <c r="C28" s="8" t="s">
        <v>79</v>
      </c>
      <c r="D28" s="8"/>
      <c r="F28" s="8"/>
      <c r="O28" s="8"/>
      <c r="P28" s="285">
        <f t="shared" ref="P28:AI28" ca="1" si="31">IFERROR(HLOOKUP(P$12,program_price_table,2,FALSE),0)</f>
        <v>0</v>
      </c>
      <c r="Q28" s="285">
        <f t="shared" ca="1" si="31"/>
        <v>0</v>
      </c>
      <c r="R28" s="285">
        <f t="shared" ca="1" si="31"/>
        <v>0</v>
      </c>
      <c r="S28" s="285">
        <f t="shared" ca="1" si="31"/>
        <v>0</v>
      </c>
      <c r="T28" s="285">
        <f t="shared" ca="1" si="31"/>
        <v>0</v>
      </c>
      <c r="U28" s="285">
        <f t="shared" ca="1" si="31"/>
        <v>0</v>
      </c>
      <c r="V28" s="285">
        <f t="shared" ca="1" si="31"/>
        <v>0</v>
      </c>
      <c r="W28" s="285">
        <f t="shared" ca="1" si="31"/>
        <v>0</v>
      </c>
      <c r="X28" s="285">
        <f t="shared" ca="1" si="31"/>
        <v>0</v>
      </c>
      <c r="Y28" s="285">
        <f t="shared" ca="1" si="31"/>
        <v>0</v>
      </c>
      <c r="Z28" s="285">
        <f t="shared" ca="1" si="31"/>
        <v>0</v>
      </c>
      <c r="AA28" s="285">
        <f t="shared" ca="1" si="31"/>
        <v>0</v>
      </c>
      <c r="AB28" s="285">
        <f t="shared" ca="1" si="31"/>
        <v>0</v>
      </c>
      <c r="AC28" s="285">
        <f t="shared" ca="1" si="31"/>
        <v>0</v>
      </c>
      <c r="AD28" s="285">
        <f t="shared" ca="1" si="31"/>
        <v>0</v>
      </c>
      <c r="AE28" s="285">
        <f t="shared" ca="1" si="31"/>
        <v>0</v>
      </c>
      <c r="AF28" s="285">
        <f t="shared" ca="1" si="31"/>
        <v>0</v>
      </c>
      <c r="AG28" s="285">
        <f t="shared" ca="1" si="31"/>
        <v>0</v>
      </c>
      <c r="AH28" s="285">
        <f t="shared" ca="1" si="31"/>
        <v>0</v>
      </c>
      <c r="AI28" s="285">
        <f t="shared" ca="1" si="31"/>
        <v>0</v>
      </c>
      <c r="AJ28" s="285">
        <f t="shared" ref="AJ28:BC28" ca="1" si="32">IFERROR(HLOOKUP(AJ$12,House_Price_Table,2,FALSE),0)</f>
        <v>0</v>
      </c>
      <c r="AK28" s="285">
        <f t="shared" ca="1" si="32"/>
        <v>0</v>
      </c>
      <c r="AL28" s="285">
        <f t="shared" ca="1" si="32"/>
        <v>0</v>
      </c>
      <c r="AM28" s="285">
        <f t="shared" ca="1" si="32"/>
        <v>0</v>
      </c>
      <c r="AN28" s="285">
        <f t="shared" ca="1" si="32"/>
        <v>0</v>
      </c>
      <c r="AO28" s="285">
        <f t="shared" ca="1" si="32"/>
        <v>0</v>
      </c>
      <c r="AP28" s="285">
        <f t="shared" ca="1" si="32"/>
        <v>0</v>
      </c>
      <c r="AQ28" s="285">
        <f t="shared" ca="1" si="32"/>
        <v>0</v>
      </c>
      <c r="AR28" s="285">
        <f t="shared" ca="1" si="32"/>
        <v>0</v>
      </c>
      <c r="AS28" s="285">
        <f t="shared" ca="1" si="32"/>
        <v>0</v>
      </c>
      <c r="AT28" s="285">
        <f t="shared" ca="1" si="32"/>
        <v>0</v>
      </c>
      <c r="AU28" s="285">
        <f t="shared" ca="1" si="32"/>
        <v>0</v>
      </c>
      <c r="AV28" s="285">
        <f t="shared" ca="1" si="32"/>
        <v>0</v>
      </c>
      <c r="AW28" s="285">
        <f t="shared" ca="1" si="32"/>
        <v>0</v>
      </c>
      <c r="AX28" s="285">
        <f t="shared" ca="1" si="32"/>
        <v>0</v>
      </c>
      <c r="AY28" s="285">
        <f t="shared" ca="1" si="32"/>
        <v>0</v>
      </c>
      <c r="AZ28" s="285">
        <f t="shared" ca="1" si="32"/>
        <v>0</v>
      </c>
      <c r="BA28" s="285">
        <f t="shared" ca="1" si="32"/>
        <v>0</v>
      </c>
      <c r="BB28" s="285">
        <f t="shared" ca="1" si="32"/>
        <v>0</v>
      </c>
      <c r="BC28" s="285">
        <f t="shared" ca="1" si="32"/>
        <v>0</v>
      </c>
      <c r="BD28" s="285">
        <f t="shared" ref="BD28:BW28" ca="1" si="33">IFERROR(HLOOKUP(BD$12,hp_Price_Table,2,FALSE),0)</f>
        <v>0</v>
      </c>
      <c r="BE28" s="285">
        <f t="shared" ca="1" si="33"/>
        <v>0</v>
      </c>
      <c r="BF28" s="285">
        <f t="shared" ca="1" si="33"/>
        <v>0</v>
      </c>
      <c r="BG28" s="285">
        <f t="shared" ca="1" si="33"/>
        <v>0</v>
      </c>
      <c r="BH28" s="285">
        <f t="shared" ca="1" si="33"/>
        <v>0</v>
      </c>
      <c r="BI28" s="285">
        <f t="shared" ca="1" si="33"/>
        <v>0</v>
      </c>
      <c r="BJ28" s="285">
        <f t="shared" ca="1" si="33"/>
        <v>0</v>
      </c>
      <c r="BK28" s="285">
        <f t="shared" ca="1" si="33"/>
        <v>0</v>
      </c>
      <c r="BL28" s="285">
        <f t="shared" ca="1" si="33"/>
        <v>0</v>
      </c>
      <c r="BM28" s="285">
        <f t="shared" ca="1" si="33"/>
        <v>0</v>
      </c>
      <c r="BN28" s="285">
        <f t="shared" ca="1" si="33"/>
        <v>0</v>
      </c>
      <c r="BO28" s="285">
        <f t="shared" ca="1" si="33"/>
        <v>0</v>
      </c>
      <c r="BP28" s="285">
        <f t="shared" ca="1" si="33"/>
        <v>0</v>
      </c>
      <c r="BQ28" s="285">
        <f t="shared" ca="1" si="33"/>
        <v>0</v>
      </c>
      <c r="BR28" s="285">
        <f t="shared" ca="1" si="33"/>
        <v>0</v>
      </c>
      <c r="BS28" s="285">
        <f t="shared" ca="1" si="33"/>
        <v>0</v>
      </c>
      <c r="BT28" s="285">
        <f t="shared" ca="1" si="33"/>
        <v>0</v>
      </c>
      <c r="BU28" s="285">
        <f t="shared" ca="1" si="33"/>
        <v>0</v>
      </c>
      <c r="BV28" s="285">
        <f t="shared" ca="1" si="33"/>
        <v>0</v>
      </c>
      <c r="BW28" s="285">
        <f t="shared" ca="1" si="33"/>
        <v>0</v>
      </c>
    </row>
    <row r="29" spans="1:75" x14ac:dyDescent="0.35">
      <c r="C29" s="8"/>
      <c r="D29" s="8"/>
      <c r="F29" s="8"/>
      <c r="O29" s="8"/>
    </row>
    <row r="30" spans="1:75" x14ac:dyDescent="0.35">
      <c r="C30" s="8"/>
      <c r="D30" s="8"/>
      <c r="F30" s="8"/>
      <c r="O30" s="8"/>
    </row>
    <row r="31" spans="1:75" x14ac:dyDescent="0.35">
      <c r="C31" s="8"/>
      <c r="D31" s="8"/>
      <c r="F31" s="8"/>
      <c r="O31" s="8"/>
    </row>
    <row r="32" spans="1:75" ht="18" x14ac:dyDescent="0.35">
      <c r="A32" s="244">
        <f>MAX(A$11:A31)+1</f>
        <v>4</v>
      </c>
      <c r="B32" s="7" t="s">
        <v>377</v>
      </c>
      <c r="C32" s="8"/>
      <c r="D32" s="8"/>
      <c r="F32" s="8"/>
      <c r="O32" s="8"/>
    </row>
    <row r="33" spans="1:75" x14ac:dyDescent="0.35">
      <c r="B33" s="2" t="s">
        <v>378</v>
      </c>
      <c r="C33" s="8" t="s">
        <v>79</v>
      </c>
      <c r="D33" s="8"/>
      <c r="F33" s="8"/>
      <c r="O33" s="8"/>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row>
    <row r="34" spans="1:75" x14ac:dyDescent="0.35">
      <c r="B34" s="2" t="s">
        <v>66</v>
      </c>
      <c r="C34" s="8" t="s">
        <v>79</v>
      </c>
      <c r="D34" s="8"/>
      <c r="E34" s="249">
        <f ca="1">SUM(P34:BW34)</f>
        <v>0</v>
      </c>
      <c r="F34" s="8"/>
      <c r="G34" s="249">
        <f ca="1">SUM(P34:AI34)</f>
        <v>0</v>
      </c>
      <c r="K34" s="249">
        <f ca="1">SUM(AJ34:BC34)</f>
        <v>0</v>
      </c>
      <c r="L34" s="249">
        <f ca="1">SUM(BD34:BW34)</f>
        <v>0</v>
      </c>
      <c r="N34" s="249">
        <f ca="1">G34+K34+L34</f>
        <v>0</v>
      </c>
      <c r="O34" s="8"/>
      <c r="P34" s="249">
        <f t="shared" ref="P34:AI34" ca="1" si="34">IFERROR(IF(VLOOKUP(P$12,programs_table,4,FALSE)="No", "No Fee", P33*P16), 0)</f>
        <v>0</v>
      </c>
      <c r="Q34" s="249">
        <f t="shared" ca="1" si="34"/>
        <v>0</v>
      </c>
      <c r="R34" s="249">
        <f t="shared" ca="1" si="34"/>
        <v>0</v>
      </c>
      <c r="S34" s="249">
        <f t="shared" ca="1" si="34"/>
        <v>0</v>
      </c>
      <c r="T34" s="249">
        <f t="shared" ca="1" si="34"/>
        <v>0</v>
      </c>
      <c r="U34" s="249">
        <f t="shared" ca="1" si="34"/>
        <v>0</v>
      </c>
      <c r="V34" s="249">
        <f t="shared" ca="1" si="34"/>
        <v>0</v>
      </c>
      <c r="W34" s="249">
        <f t="shared" ca="1" si="34"/>
        <v>0</v>
      </c>
      <c r="X34" s="249">
        <f t="shared" ca="1" si="34"/>
        <v>0</v>
      </c>
      <c r="Y34" s="249">
        <f t="shared" ca="1" si="34"/>
        <v>0</v>
      </c>
      <c r="Z34" s="249">
        <f t="shared" ca="1" si="34"/>
        <v>0</v>
      </c>
      <c r="AA34" s="249">
        <f t="shared" ca="1" si="34"/>
        <v>0</v>
      </c>
      <c r="AB34" s="249">
        <f t="shared" ca="1" si="34"/>
        <v>0</v>
      </c>
      <c r="AC34" s="249">
        <f t="shared" ca="1" si="34"/>
        <v>0</v>
      </c>
      <c r="AD34" s="249">
        <f t="shared" ca="1" si="34"/>
        <v>0</v>
      </c>
      <c r="AE34" s="249">
        <f t="shared" ca="1" si="34"/>
        <v>0</v>
      </c>
      <c r="AF34" s="249">
        <f t="shared" ca="1" si="34"/>
        <v>0</v>
      </c>
      <c r="AG34" s="249">
        <f t="shared" ca="1" si="34"/>
        <v>0</v>
      </c>
      <c r="AH34" s="249">
        <f t="shared" ca="1" si="34"/>
        <v>0</v>
      </c>
      <c r="AI34" s="249">
        <f t="shared" ca="1" si="34"/>
        <v>0</v>
      </c>
      <c r="AJ34" s="249">
        <f t="shared" ref="AJ34:BC34" ca="1" si="35">IFERROR(IF(VLOOKUP(AJ$12,accom_table,5,FALSE)="No", "No Fee", AJ33*AJ16), 0)</f>
        <v>0</v>
      </c>
      <c r="AK34" s="249">
        <f t="shared" ca="1" si="35"/>
        <v>0</v>
      </c>
      <c r="AL34" s="249">
        <f t="shared" ca="1" si="35"/>
        <v>0</v>
      </c>
      <c r="AM34" s="249">
        <f t="shared" ca="1" si="35"/>
        <v>0</v>
      </c>
      <c r="AN34" s="249">
        <f t="shared" ca="1" si="35"/>
        <v>0</v>
      </c>
      <c r="AO34" s="249">
        <f t="shared" ca="1" si="35"/>
        <v>0</v>
      </c>
      <c r="AP34" s="249">
        <f t="shared" ca="1" si="35"/>
        <v>0</v>
      </c>
      <c r="AQ34" s="249">
        <f t="shared" ca="1" si="35"/>
        <v>0</v>
      </c>
      <c r="AR34" s="249">
        <f t="shared" ca="1" si="35"/>
        <v>0</v>
      </c>
      <c r="AS34" s="249">
        <f t="shared" ca="1" si="35"/>
        <v>0</v>
      </c>
      <c r="AT34" s="249">
        <f t="shared" ca="1" si="35"/>
        <v>0</v>
      </c>
      <c r="AU34" s="249">
        <f t="shared" ca="1" si="35"/>
        <v>0</v>
      </c>
      <c r="AV34" s="249">
        <f t="shared" ca="1" si="35"/>
        <v>0</v>
      </c>
      <c r="AW34" s="249">
        <f t="shared" ca="1" si="35"/>
        <v>0</v>
      </c>
      <c r="AX34" s="249">
        <f t="shared" ca="1" si="35"/>
        <v>0</v>
      </c>
      <c r="AY34" s="249">
        <f t="shared" ca="1" si="35"/>
        <v>0</v>
      </c>
      <c r="AZ34" s="249">
        <f t="shared" ca="1" si="35"/>
        <v>0</v>
      </c>
      <c r="BA34" s="249">
        <f t="shared" ca="1" si="35"/>
        <v>0</v>
      </c>
      <c r="BB34" s="249">
        <f t="shared" ca="1" si="35"/>
        <v>0</v>
      </c>
      <c r="BC34" s="249">
        <f t="shared" ca="1" si="35"/>
        <v>0</v>
      </c>
      <c r="BD34" s="249">
        <f t="shared" ref="BD34:BW34" ca="1" si="36">IFERROR(IF(VLOOKUP(BD$12,hp_sdu_table,6,FALSE)="No", "No Fee", BD33*BD16), 0)</f>
        <v>0</v>
      </c>
      <c r="BE34" s="249">
        <f t="shared" ca="1" si="36"/>
        <v>0</v>
      </c>
      <c r="BF34" s="249">
        <f t="shared" ca="1" si="36"/>
        <v>0</v>
      </c>
      <c r="BG34" s="249">
        <f t="shared" ca="1" si="36"/>
        <v>0</v>
      </c>
      <c r="BH34" s="249">
        <f t="shared" ca="1" si="36"/>
        <v>0</v>
      </c>
      <c r="BI34" s="249">
        <f t="shared" ca="1" si="36"/>
        <v>0</v>
      </c>
      <c r="BJ34" s="249">
        <f t="shared" ca="1" si="36"/>
        <v>0</v>
      </c>
      <c r="BK34" s="249">
        <f t="shared" ca="1" si="36"/>
        <v>0</v>
      </c>
      <c r="BL34" s="249">
        <f t="shared" ca="1" si="36"/>
        <v>0</v>
      </c>
      <c r="BM34" s="249">
        <f t="shared" ca="1" si="36"/>
        <v>0</v>
      </c>
      <c r="BN34" s="249">
        <f t="shared" ca="1" si="36"/>
        <v>0</v>
      </c>
      <c r="BO34" s="249">
        <f t="shared" ca="1" si="36"/>
        <v>0</v>
      </c>
      <c r="BP34" s="249">
        <f t="shared" ca="1" si="36"/>
        <v>0</v>
      </c>
      <c r="BQ34" s="249">
        <f t="shared" ca="1" si="36"/>
        <v>0</v>
      </c>
      <c r="BR34" s="249">
        <f t="shared" ca="1" si="36"/>
        <v>0</v>
      </c>
      <c r="BS34" s="249">
        <f t="shared" ca="1" si="36"/>
        <v>0</v>
      </c>
      <c r="BT34" s="249">
        <f t="shared" ca="1" si="36"/>
        <v>0</v>
      </c>
      <c r="BU34" s="249">
        <f t="shared" ca="1" si="36"/>
        <v>0</v>
      </c>
      <c r="BV34" s="249">
        <f t="shared" ca="1" si="36"/>
        <v>0</v>
      </c>
      <c r="BW34" s="249">
        <f t="shared" ca="1" si="36"/>
        <v>0</v>
      </c>
    </row>
    <row r="35" spans="1:75" x14ac:dyDescent="0.35">
      <c r="C35" s="8"/>
      <c r="D35" s="8"/>
      <c r="F35" s="8"/>
      <c r="O35" s="8"/>
    </row>
    <row r="36" spans="1:75" x14ac:dyDescent="0.35">
      <c r="B36" s="2" t="s">
        <v>112</v>
      </c>
      <c r="C36" s="8" t="s">
        <v>79</v>
      </c>
      <c r="D36" s="8"/>
      <c r="E36" s="249">
        <f ca="1">SUM(P36:BW36)+M36</f>
        <v>0</v>
      </c>
      <c r="F36" s="8"/>
      <c r="G36" s="249">
        <f ca="1">SUM(P36:AI36)</f>
        <v>0</v>
      </c>
      <c r="H36" s="249">
        <f t="shared" ref="H36:M36" ca="1" si="37">HLOOKUP(H$12,Funding_Table,2,FALSE)</f>
        <v>0</v>
      </c>
      <c r="I36" s="249">
        <f t="shared" ca="1" si="37"/>
        <v>0</v>
      </c>
      <c r="J36" s="249">
        <f t="shared" ca="1" si="37"/>
        <v>0</v>
      </c>
      <c r="K36" s="249">
        <f t="shared" ca="1" si="37"/>
        <v>0</v>
      </c>
      <c r="L36" s="249">
        <f t="shared" ca="1" si="37"/>
        <v>0</v>
      </c>
      <c r="M36" s="249">
        <f t="shared" ca="1" si="37"/>
        <v>0</v>
      </c>
      <c r="N36" s="249">
        <f ca="1">SUM(G36:M36)</f>
        <v>0</v>
      </c>
      <c r="O36" s="8"/>
      <c r="P36" s="249">
        <f t="shared" ref="P36" ca="1" si="38">HLOOKUP(P$12,Funding_Table,2,FALSE)</f>
        <v>0</v>
      </c>
      <c r="Q36" s="249">
        <f t="shared" ref="Q36:AI36" ca="1" si="39">IFERROR(HLOOKUP(Q$12,Funding_Table,2,FALSE),0)</f>
        <v>0</v>
      </c>
      <c r="R36" s="249">
        <f t="shared" ca="1" si="39"/>
        <v>0</v>
      </c>
      <c r="S36" s="249">
        <f t="shared" ca="1" si="39"/>
        <v>0</v>
      </c>
      <c r="T36" s="249">
        <f t="shared" ca="1" si="39"/>
        <v>0</v>
      </c>
      <c r="U36" s="249">
        <f t="shared" ca="1" si="39"/>
        <v>0</v>
      </c>
      <c r="V36" s="249">
        <f t="shared" ca="1" si="39"/>
        <v>0</v>
      </c>
      <c r="W36" s="249">
        <f t="shared" ca="1" si="39"/>
        <v>0</v>
      </c>
      <c r="X36" s="249">
        <f t="shared" ca="1" si="39"/>
        <v>0</v>
      </c>
      <c r="Y36" s="249">
        <f t="shared" ca="1" si="39"/>
        <v>0</v>
      </c>
      <c r="Z36" s="249">
        <f t="shared" ca="1" si="39"/>
        <v>0</v>
      </c>
      <c r="AA36" s="249">
        <f t="shared" ca="1" si="39"/>
        <v>0</v>
      </c>
      <c r="AB36" s="249">
        <f t="shared" ca="1" si="39"/>
        <v>0</v>
      </c>
      <c r="AC36" s="249">
        <f t="shared" ca="1" si="39"/>
        <v>0</v>
      </c>
      <c r="AD36" s="249">
        <f t="shared" ca="1" si="39"/>
        <v>0</v>
      </c>
      <c r="AE36" s="249">
        <f t="shared" ca="1" si="39"/>
        <v>0</v>
      </c>
      <c r="AF36" s="249">
        <f t="shared" ca="1" si="39"/>
        <v>0</v>
      </c>
      <c r="AG36" s="249">
        <f t="shared" ca="1" si="39"/>
        <v>0</v>
      </c>
      <c r="AH36" s="249">
        <f t="shared" ca="1" si="39"/>
        <v>0</v>
      </c>
      <c r="AI36" s="249">
        <f t="shared" ca="1" si="39"/>
        <v>0</v>
      </c>
      <c r="AJ36" s="249">
        <f t="shared" ref="AJ36:BC36" ca="1" si="40">IFERROR(HLOOKUP(AJ$12,Funding_Table_Accom,2,FALSE),0)</f>
        <v>0</v>
      </c>
      <c r="AK36" s="249">
        <f t="shared" ca="1" si="40"/>
        <v>0</v>
      </c>
      <c r="AL36" s="249">
        <f t="shared" ca="1" si="40"/>
        <v>0</v>
      </c>
      <c r="AM36" s="249">
        <f t="shared" ca="1" si="40"/>
        <v>0</v>
      </c>
      <c r="AN36" s="249">
        <f t="shared" ca="1" si="40"/>
        <v>0</v>
      </c>
      <c r="AO36" s="249">
        <f t="shared" ca="1" si="40"/>
        <v>0</v>
      </c>
      <c r="AP36" s="249">
        <f t="shared" ca="1" si="40"/>
        <v>0</v>
      </c>
      <c r="AQ36" s="249">
        <f t="shared" ca="1" si="40"/>
        <v>0</v>
      </c>
      <c r="AR36" s="249">
        <f t="shared" ca="1" si="40"/>
        <v>0</v>
      </c>
      <c r="AS36" s="249">
        <f t="shared" ca="1" si="40"/>
        <v>0</v>
      </c>
      <c r="AT36" s="249">
        <f t="shared" ca="1" si="40"/>
        <v>0</v>
      </c>
      <c r="AU36" s="249">
        <f t="shared" ca="1" si="40"/>
        <v>0</v>
      </c>
      <c r="AV36" s="249">
        <f t="shared" ca="1" si="40"/>
        <v>0</v>
      </c>
      <c r="AW36" s="249">
        <f t="shared" ca="1" si="40"/>
        <v>0</v>
      </c>
      <c r="AX36" s="249">
        <f t="shared" ca="1" si="40"/>
        <v>0</v>
      </c>
      <c r="AY36" s="249">
        <f t="shared" ca="1" si="40"/>
        <v>0</v>
      </c>
      <c r="AZ36" s="249">
        <f t="shared" ca="1" si="40"/>
        <v>0</v>
      </c>
      <c r="BA36" s="249">
        <f t="shared" ca="1" si="40"/>
        <v>0</v>
      </c>
      <c r="BB36" s="249">
        <f t="shared" ca="1" si="40"/>
        <v>0</v>
      </c>
      <c r="BC36" s="249">
        <f t="shared" ca="1" si="40"/>
        <v>0</v>
      </c>
      <c r="BD36" s="249">
        <f t="shared" ref="BD36:BW36" ca="1" si="41">IFERROR(HLOOKUP(BD$12,hp_funding_table,2,FALSE),0)</f>
        <v>0</v>
      </c>
      <c r="BE36" s="249">
        <f t="shared" ca="1" si="41"/>
        <v>0</v>
      </c>
      <c r="BF36" s="249">
        <f t="shared" ca="1" si="41"/>
        <v>0</v>
      </c>
      <c r="BG36" s="249">
        <f t="shared" ca="1" si="41"/>
        <v>0</v>
      </c>
      <c r="BH36" s="249">
        <f t="shared" ca="1" si="41"/>
        <v>0</v>
      </c>
      <c r="BI36" s="249">
        <f t="shared" ca="1" si="41"/>
        <v>0</v>
      </c>
      <c r="BJ36" s="249">
        <f t="shared" ca="1" si="41"/>
        <v>0</v>
      </c>
      <c r="BK36" s="249">
        <f t="shared" ca="1" si="41"/>
        <v>0</v>
      </c>
      <c r="BL36" s="249">
        <f t="shared" ca="1" si="41"/>
        <v>0</v>
      </c>
      <c r="BM36" s="249">
        <f t="shared" ca="1" si="41"/>
        <v>0</v>
      </c>
      <c r="BN36" s="249">
        <f t="shared" ca="1" si="41"/>
        <v>0</v>
      </c>
      <c r="BO36" s="249">
        <f t="shared" ca="1" si="41"/>
        <v>0</v>
      </c>
      <c r="BP36" s="249">
        <f t="shared" ca="1" si="41"/>
        <v>0</v>
      </c>
      <c r="BQ36" s="249">
        <f t="shared" ca="1" si="41"/>
        <v>0</v>
      </c>
      <c r="BR36" s="249">
        <f t="shared" ca="1" si="41"/>
        <v>0</v>
      </c>
      <c r="BS36" s="249">
        <f t="shared" ca="1" si="41"/>
        <v>0</v>
      </c>
      <c r="BT36" s="249">
        <f t="shared" ca="1" si="41"/>
        <v>0</v>
      </c>
      <c r="BU36" s="249">
        <f t="shared" ca="1" si="41"/>
        <v>0</v>
      </c>
      <c r="BV36" s="249">
        <f t="shared" ca="1" si="41"/>
        <v>0</v>
      </c>
      <c r="BW36" s="249">
        <f t="shared" ca="1" si="41"/>
        <v>0</v>
      </c>
    </row>
    <row r="37" spans="1:75" x14ac:dyDescent="0.35">
      <c r="B37" s="2" t="s">
        <v>113</v>
      </c>
      <c r="C37" s="8" t="s">
        <v>79</v>
      </c>
      <c r="D37" s="8"/>
      <c r="E37" s="249">
        <f ca="1">SUM(P37:BW37)+M37</f>
        <v>0</v>
      </c>
      <c r="F37" s="8"/>
      <c r="G37" s="249">
        <f t="shared" ref="G37:G39" ca="1" si="42">SUM(P37:AI37)</f>
        <v>0</v>
      </c>
      <c r="H37" s="249">
        <f t="shared" ref="H37:M37" ca="1" si="43">HLOOKUP(H$12,Funding_Table,3,FALSE)</f>
        <v>0</v>
      </c>
      <c r="I37" s="249">
        <f t="shared" ca="1" si="43"/>
        <v>0</v>
      </c>
      <c r="J37" s="249">
        <f t="shared" ca="1" si="43"/>
        <v>0</v>
      </c>
      <c r="K37" s="249">
        <f t="shared" ca="1" si="43"/>
        <v>0</v>
      </c>
      <c r="L37" s="249">
        <f t="shared" ca="1" si="43"/>
        <v>0</v>
      </c>
      <c r="M37" s="249">
        <f t="shared" ca="1" si="43"/>
        <v>0</v>
      </c>
      <c r="N37" s="249">
        <f t="shared" ref="N37:N39" ca="1" si="44">SUM(G37:M37)</f>
        <v>0</v>
      </c>
      <c r="O37" s="8"/>
      <c r="P37" s="249">
        <f t="shared" ref="P37" ca="1" si="45">HLOOKUP(P$12,Funding_Table,3,FALSE)</f>
        <v>0</v>
      </c>
      <c r="Q37" s="249">
        <f t="shared" ref="Q37:AI37" ca="1" si="46">IFERROR(HLOOKUP(Q$12,Funding_Table,3,FALSE),0)</f>
        <v>0</v>
      </c>
      <c r="R37" s="249">
        <f t="shared" ca="1" si="46"/>
        <v>0</v>
      </c>
      <c r="S37" s="249">
        <f t="shared" ca="1" si="46"/>
        <v>0</v>
      </c>
      <c r="T37" s="249">
        <f t="shared" ca="1" si="46"/>
        <v>0</v>
      </c>
      <c r="U37" s="249">
        <f t="shared" ca="1" si="46"/>
        <v>0</v>
      </c>
      <c r="V37" s="249">
        <f t="shared" ca="1" si="46"/>
        <v>0</v>
      </c>
      <c r="W37" s="249">
        <f t="shared" ca="1" si="46"/>
        <v>0</v>
      </c>
      <c r="X37" s="249">
        <f t="shared" ca="1" si="46"/>
        <v>0</v>
      </c>
      <c r="Y37" s="249">
        <f t="shared" ca="1" si="46"/>
        <v>0</v>
      </c>
      <c r="Z37" s="249">
        <f t="shared" ca="1" si="46"/>
        <v>0</v>
      </c>
      <c r="AA37" s="249">
        <f t="shared" ca="1" si="46"/>
        <v>0</v>
      </c>
      <c r="AB37" s="249">
        <f t="shared" ca="1" si="46"/>
        <v>0</v>
      </c>
      <c r="AC37" s="249">
        <f t="shared" ca="1" si="46"/>
        <v>0</v>
      </c>
      <c r="AD37" s="249">
        <f t="shared" ca="1" si="46"/>
        <v>0</v>
      </c>
      <c r="AE37" s="249">
        <f t="shared" ca="1" si="46"/>
        <v>0</v>
      </c>
      <c r="AF37" s="249">
        <f t="shared" ca="1" si="46"/>
        <v>0</v>
      </c>
      <c r="AG37" s="249">
        <f t="shared" ca="1" si="46"/>
        <v>0</v>
      </c>
      <c r="AH37" s="249">
        <f t="shared" ca="1" si="46"/>
        <v>0</v>
      </c>
      <c r="AI37" s="249">
        <f t="shared" ca="1" si="46"/>
        <v>0</v>
      </c>
      <c r="AJ37" s="249">
        <f t="shared" ref="AJ37:BC37" ca="1" si="47">IFERROR(HLOOKUP(AJ$12,Funding_Table_Accom,3,FALSE),0)</f>
        <v>0</v>
      </c>
      <c r="AK37" s="249">
        <f t="shared" ca="1" si="47"/>
        <v>0</v>
      </c>
      <c r="AL37" s="249">
        <f t="shared" ca="1" si="47"/>
        <v>0</v>
      </c>
      <c r="AM37" s="249">
        <f t="shared" ca="1" si="47"/>
        <v>0</v>
      </c>
      <c r="AN37" s="249">
        <f t="shared" ca="1" si="47"/>
        <v>0</v>
      </c>
      <c r="AO37" s="249">
        <f t="shared" ca="1" si="47"/>
        <v>0</v>
      </c>
      <c r="AP37" s="249">
        <f t="shared" ca="1" si="47"/>
        <v>0</v>
      </c>
      <c r="AQ37" s="249">
        <f t="shared" ca="1" si="47"/>
        <v>0</v>
      </c>
      <c r="AR37" s="249">
        <f t="shared" ca="1" si="47"/>
        <v>0</v>
      </c>
      <c r="AS37" s="249">
        <f t="shared" ca="1" si="47"/>
        <v>0</v>
      </c>
      <c r="AT37" s="249">
        <f t="shared" ca="1" si="47"/>
        <v>0</v>
      </c>
      <c r="AU37" s="249">
        <f t="shared" ca="1" si="47"/>
        <v>0</v>
      </c>
      <c r="AV37" s="249">
        <f t="shared" ca="1" si="47"/>
        <v>0</v>
      </c>
      <c r="AW37" s="249">
        <f t="shared" ca="1" si="47"/>
        <v>0</v>
      </c>
      <c r="AX37" s="249">
        <f t="shared" ca="1" si="47"/>
        <v>0</v>
      </c>
      <c r="AY37" s="249">
        <f t="shared" ca="1" si="47"/>
        <v>0</v>
      </c>
      <c r="AZ37" s="249">
        <f t="shared" ca="1" si="47"/>
        <v>0</v>
      </c>
      <c r="BA37" s="249">
        <f t="shared" ca="1" si="47"/>
        <v>0</v>
      </c>
      <c r="BB37" s="249">
        <f t="shared" ca="1" si="47"/>
        <v>0</v>
      </c>
      <c r="BC37" s="249">
        <f t="shared" ca="1" si="47"/>
        <v>0</v>
      </c>
      <c r="BD37" s="249">
        <f t="shared" ref="BD37:BW37" ca="1" si="48">IFERROR(HLOOKUP(BD$12,hp_funding_table,3,FALSE),0)</f>
        <v>0</v>
      </c>
      <c r="BE37" s="249">
        <f t="shared" ca="1" si="48"/>
        <v>0</v>
      </c>
      <c r="BF37" s="249">
        <f t="shared" ca="1" si="48"/>
        <v>0</v>
      </c>
      <c r="BG37" s="249">
        <f t="shared" ca="1" si="48"/>
        <v>0</v>
      </c>
      <c r="BH37" s="249">
        <f t="shared" ca="1" si="48"/>
        <v>0</v>
      </c>
      <c r="BI37" s="249">
        <f t="shared" ca="1" si="48"/>
        <v>0</v>
      </c>
      <c r="BJ37" s="249">
        <f t="shared" ca="1" si="48"/>
        <v>0</v>
      </c>
      <c r="BK37" s="249">
        <f t="shared" ca="1" si="48"/>
        <v>0</v>
      </c>
      <c r="BL37" s="249">
        <f t="shared" ca="1" si="48"/>
        <v>0</v>
      </c>
      <c r="BM37" s="249">
        <f t="shared" ca="1" si="48"/>
        <v>0</v>
      </c>
      <c r="BN37" s="249">
        <f t="shared" ca="1" si="48"/>
        <v>0</v>
      </c>
      <c r="BO37" s="249">
        <f t="shared" ca="1" si="48"/>
        <v>0</v>
      </c>
      <c r="BP37" s="249">
        <f t="shared" ca="1" si="48"/>
        <v>0</v>
      </c>
      <c r="BQ37" s="249">
        <f t="shared" ca="1" si="48"/>
        <v>0</v>
      </c>
      <c r="BR37" s="249">
        <f t="shared" ca="1" si="48"/>
        <v>0</v>
      </c>
      <c r="BS37" s="249">
        <f t="shared" ca="1" si="48"/>
        <v>0</v>
      </c>
      <c r="BT37" s="249">
        <f t="shared" ca="1" si="48"/>
        <v>0</v>
      </c>
      <c r="BU37" s="249">
        <f t="shared" ca="1" si="48"/>
        <v>0</v>
      </c>
      <c r="BV37" s="249">
        <f t="shared" ca="1" si="48"/>
        <v>0</v>
      </c>
      <c r="BW37" s="249">
        <f t="shared" ca="1" si="48"/>
        <v>0</v>
      </c>
    </row>
    <row r="38" spans="1:75" x14ac:dyDescent="0.35">
      <c r="B38" s="2" t="s">
        <v>114</v>
      </c>
      <c r="C38" s="8" t="s">
        <v>79</v>
      </c>
      <c r="D38" s="8"/>
      <c r="E38" s="249">
        <f ca="1">SUM(P38:BW38)+M38</f>
        <v>0</v>
      </c>
      <c r="F38" s="8"/>
      <c r="G38" s="249">
        <f t="shared" ca="1" si="42"/>
        <v>0</v>
      </c>
      <c r="H38" s="249">
        <f t="shared" ref="H38:M38" ca="1" si="49">HLOOKUP(H$12,Funding_Table,4,FALSE)</f>
        <v>0</v>
      </c>
      <c r="I38" s="249">
        <f t="shared" ca="1" si="49"/>
        <v>0</v>
      </c>
      <c r="J38" s="249">
        <f t="shared" ca="1" si="49"/>
        <v>0</v>
      </c>
      <c r="K38" s="249">
        <f t="shared" ca="1" si="49"/>
        <v>0</v>
      </c>
      <c r="L38" s="249">
        <f t="shared" ca="1" si="49"/>
        <v>0</v>
      </c>
      <c r="M38" s="249">
        <f t="shared" ca="1" si="49"/>
        <v>0</v>
      </c>
      <c r="N38" s="249">
        <f t="shared" ca="1" si="44"/>
        <v>0</v>
      </c>
      <c r="O38" s="8"/>
      <c r="P38" s="249">
        <f t="shared" ref="P38" ca="1" si="50">HLOOKUP(P$12,Funding_Table,4,FALSE)</f>
        <v>0</v>
      </c>
      <c r="Q38" s="249">
        <f t="shared" ref="Q38:AI38" ca="1" si="51">IFERROR(HLOOKUP(Q$12,Funding_Table,4,FALSE),0)</f>
        <v>0</v>
      </c>
      <c r="R38" s="249">
        <f t="shared" ca="1" si="51"/>
        <v>0</v>
      </c>
      <c r="S38" s="249">
        <f t="shared" ca="1" si="51"/>
        <v>0</v>
      </c>
      <c r="T38" s="249">
        <f t="shared" ca="1" si="51"/>
        <v>0</v>
      </c>
      <c r="U38" s="249">
        <f t="shared" ca="1" si="51"/>
        <v>0</v>
      </c>
      <c r="V38" s="249">
        <f t="shared" ca="1" si="51"/>
        <v>0</v>
      </c>
      <c r="W38" s="249">
        <f t="shared" ca="1" si="51"/>
        <v>0</v>
      </c>
      <c r="X38" s="249">
        <f t="shared" ca="1" si="51"/>
        <v>0</v>
      </c>
      <c r="Y38" s="249">
        <f t="shared" ca="1" si="51"/>
        <v>0</v>
      </c>
      <c r="Z38" s="249">
        <f t="shared" ca="1" si="51"/>
        <v>0</v>
      </c>
      <c r="AA38" s="249">
        <f t="shared" ca="1" si="51"/>
        <v>0</v>
      </c>
      <c r="AB38" s="249">
        <f t="shared" ca="1" si="51"/>
        <v>0</v>
      </c>
      <c r="AC38" s="249">
        <f t="shared" ca="1" si="51"/>
        <v>0</v>
      </c>
      <c r="AD38" s="249">
        <f t="shared" ca="1" si="51"/>
        <v>0</v>
      </c>
      <c r="AE38" s="249">
        <f t="shared" ca="1" si="51"/>
        <v>0</v>
      </c>
      <c r="AF38" s="249">
        <f t="shared" ca="1" si="51"/>
        <v>0</v>
      </c>
      <c r="AG38" s="249">
        <f t="shared" ca="1" si="51"/>
        <v>0</v>
      </c>
      <c r="AH38" s="249">
        <f t="shared" ca="1" si="51"/>
        <v>0</v>
      </c>
      <c r="AI38" s="249">
        <f t="shared" ca="1" si="51"/>
        <v>0</v>
      </c>
      <c r="AJ38" s="249">
        <f t="shared" ref="AJ38:BC38" ca="1" si="52">IFERROR(HLOOKUP(AJ$12,Funding_Table_Accom,4,FALSE),0)</f>
        <v>0</v>
      </c>
      <c r="AK38" s="249">
        <f t="shared" ca="1" si="52"/>
        <v>0</v>
      </c>
      <c r="AL38" s="249">
        <f t="shared" ca="1" si="52"/>
        <v>0</v>
      </c>
      <c r="AM38" s="249">
        <f t="shared" ca="1" si="52"/>
        <v>0</v>
      </c>
      <c r="AN38" s="249">
        <f t="shared" ca="1" si="52"/>
        <v>0</v>
      </c>
      <c r="AO38" s="249">
        <f t="shared" ca="1" si="52"/>
        <v>0</v>
      </c>
      <c r="AP38" s="249">
        <f t="shared" ca="1" si="52"/>
        <v>0</v>
      </c>
      <c r="AQ38" s="249">
        <f t="shared" ca="1" si="52"/>
        <v>0</v>
      </c>
      <c r="AR38" s="249">
        <f t="shared" ca="1" si="52"/>
        <v>0</v>
      </c>
      <c r="AS38" s="249">
        <f t="shared" ca="1" si="52"/>
        <v>0</v>
      </c>
      <c r="AT38" s="249">
        <f t="shared" ca="1" si="52"/>
        <v>0</v>
      </c>
      <c r="AU38" s="249">
        <f t="shared" ca="1" si="52"/>
        <v>0</v>
      </c>
      <c r="AV38" s="249">
        <f t="shared" ca="1" si="52"/>
        <v>0</v>
      </c>
      <c r="AW38" s="249">
        <f t="shared" ca="1" si="52"/>
        <v>0</v>
      </c>
      <c r="AX38" s="249">
        <f t="shared" ca="1" si="52"/>
        <v>0</v>
      </c>
      <c r="AY38" s="249">
        <f t="shared" ca="1" si="52"/>
        <v>0</v>
      </c>
      <c r="AZ38" s="249">
        <f t="shared" ca="1" si="52"/>
        <v>0</v>
      </c>
      <c r="BA38" s="249">
        <f t="shared" ca="1" si="52"/>
        <v>0</v>
      </c>
      <c r="BB38" s="249">
        <f t="shared" ca="1" si="52"/>
        <v>0</v>
      </c>
      <c r="BC38" s="249">
        <f t="shared" ca="1" si="52"/>
        <v>0</v>
      </c>
      <c r="BD38" s="249">
        <f t="shared" ref="BD38:BW38" ca="1" si="53">IFERROR(HLOOKUP(BD$12,hp_funding_table,4,FALSE),0)</f>
        <v>0</v>
      </c>
      <c r="BE38" s="249">
        <f t="shared" ca="1" si="53"/>
        <v>0</v>
      </c>
      <c r="BF38" s="249">
        <f t="shared" ca="1" si="53"/>
        <v>0</v>
      </c>
      <c r="BG38" s="249">
        <f t="shared" ca="1" si="53"/>
        <v>0</v>
      </c>
      <c r="BH38" s="249">
        <f t="shared" ca="1" si="53"/>
        <v>0</v>
      </c>
      <c r="BI38" s="249">
        <f t="shared" ca="1" si="53"/>
        <v>0</v>
      </c>
      <c r="BJ38" s="249">
        <f t="shared" ca="1" si="53"/>
        <v>0</v>
      </c>
      <c r="BK38" s="249">
        <f t="shared" ca="1" si="53"/>
        <v>0</v>
      </c>
      <c r="BL38" s="249">
        <f t="shared" ca="1" si="53"/>
        <v>0</v>
      </c>
      <c r="BM38" s="249">
        <f t="shared" ca="1" si="53"/>
        <v>0</v>
      </c>
      <c r="BN38" s="249">
        <f t="shared" ca="1" si="53"/>
        <v>0</v>
      </c>
      <c r="BO38" s="249">
        <f t="shared" ca="1" si="53"/>
        <v>0</v>
      </c>
      <c r="BP38" s="249">
        <f t="shared" ca="1" si="53"/>
        <v>0</v>
      </c>
      <c r="BQ38" s="249">
        <f t="shared" ca="1" si="53"/>
        <v>0</v>
      </c>
      <c r="BR38" s="249">
        <f t="shared" ca="1" si="53"/>
        <v>0</v>
      </c>
      <c r="BS38" s="249">
        <f t="shared" ca="1" si="53"/>
        <v>0</v>
      </c>
      <c r="BT38" s="249">
        <f t="shared" ca="1" si="53"/>
        <v>0</v>
      </c>
      <c r="BU38" s="249">
        <f t="shared" ca="1" si="53"/>
        <v>0</v>
      </c>
      <c r="BV38" s="249">
        <f t="shared" ca="1" si="53"/>
        <v>0</v>
      </c>
      <c r="BW38" s="249">
        <f t="shared" ca="1" si="53"/>
        <v>0</v>
      </c>
    </row>
    <row r="39" spans="1:75" x14ac:dyDescent="0.35">
      <c r="B39" s="2" t="s">
        <v>115</v>
      </c>
      <c r="C39" s="8" t="s">
        <v>79</v>
      </c>
      <c r="D39" s="8"/>
      <c r="E39" s="249">
        <f ca="1">SUM(P39:BW39)+M39</f>
        <v>0</v>
      </c>
      <c r="F39" s="8"/>
      <c r="G39" s="249">
        <f t="shared" ca="1" si="42"/>
        <v>0</v>
      </c>
      <c r="H39" s="249">
        <f t="shared" ref="H39:M39" ca="1" si="54">HLOOKUP(H$12,Funding_Table,5,FALSE)</f>
        <v>0</v>
      </c>
      <c r="I39" s="249">
        <f t="shared" ca="1" si="54"/>
        <v>0</v>
      </c>
      <c r="J39" s="249">
        <f t="shared" ca="1" si="54"/>
        <v>0</v>
      </c>
      <c r="K39" s="249">
        <f t="shared" ca="1" si="54"/>
        <v>0</v>
      </c>
      <c r="L39" s="249">
        <f t="shared" ca="1" si="54"/>
        <v>0</v>
      </c>
      <c r="M39" s="249">
        <f t="shared" ca="1" si="54"/>
        <v>0</v>
      </c>
      <c r="N39" s="249">
        <f t="shared" ca="1" si="44"/>
        <v>0</v>
      </c>
      <c r="O39" s="8"/>
      <c r="P39" s="249">
        <f t="shared" ref="P39" ca="1" si="55">HLOOKUP(P$12,Funding_Table,5,FALSE)</f>
        <v>0</v>
      </c>
      <c r="Q39" s="249">
        <f t="shared" ref="Q39:AI39" ca="1" si="56">IFERROR(HLOOKUP(Q$12,Funding_Table,5,FALSE),0)</f>
        <v>0</v>
      </c>
      <c r="R39" s="249">
        <f t="shared" ca="1" si="56"/>
        <v>0</v>
      </c>
      <c r="S39" s="249">
        <f t="shared" ca="1" si="56"/>
        <v>0</v>
      </c>
      <c r="T39" s="249">
        <f t="shared" ca="1" si="56"/>
        <v>0</v>
      </c>
      <c r="U39" s="249">
        <f t="shared" ca="1" si="56"/>
        <v>0</v>
      </c>
      <c r="V39" s="249">
        <f t="shared" ca="1" si="56"/>
        <v>0</v>
      </c>
      <c r="W39" s="249">
        <f t="shared" ca="1" si="56"/>
        <v>0</v>
      </c>
      <c r="X39" s="249">
        <f t="shared" ca="1" si="56"/>
        <v>0</v>
      </c>
      <c r="Y39" s="249">
        <f t="shared" ca="1" si="56"/>
        <v>0</v>
      </c>
      <c r="Z39" s="249">
        <f t="shared" ca="1" si="56"/>
        <v>0</v>
      </c>
      <c r="AA39" s="249">
        <f t="shared" ca="1" si="56"/>
        <v>0</v>
      </c>
      <c r="AB39" s="249">
        <f t="shared" ca="1" si="56"/>
        <v>0</v>
      </c>
      <c r="AC39" s="249">
        <f t="shared" ca="1" si="56"/>
        <v>0</v>
      </c>
      <c r="AD39" s="249">
        <f t="shared" ca="1" si="56"/>
        <v>0</v>
      </c>
      <c r="AE39" s="249">
        <f t="shared" ca="1" si="56"/>
        <v>0</v>
      </c>
      <c r="AF39" s="249">
        <f t="shared" ca="1" si="56"/>
        <v>0</v>
      </c>
      <c r="AG39" s="249">
        <f t="shared" ca="1" si="56"/>
        <v>0</v>
      </c>
      <c r="AH39" s="249">
        <f t="shared" ca="1" si="56"/>
        <v>0</v>
      </c>
      <c r="AI39" s="249">
        <f t="shared" ca="1" si="56"/>
        <v>0</v>
      </c>
      <c r="AJ39" s="249">
        <f t="shared" ref="AJ39:BC39" ca="1" si="57">IFERROR(HLOOKUP(AJ$12,Funding_Table_Accom,5,FALSE),0)</f>
        <v>0</v>
      </c>
      <c r="AK39" s="249">
        <f t="shared" ca="1" si="57"/>
        <v>0</v>
      </c>
      <c r="AL39" s="249">
        <f t="shared" ca="1" si="57"/>
        <v>0</v>
      </c>
      <c r="AM39" s="249">
        <f t="shared" ca="1" si="57"/>
        <v>0</v>
      </c>
      <c r="AN39" s="249">
        <f t="shared" ca="1" si="57"/>
        <v>0</v>
      </c>
      <c r="AO39" s="249">
        <f t="shared" ca="1" si="57"/>
        <v>0</v>
      </c>
      <c r="AP39" s="249">
        <f t="shared" ca="1" si="57"/>
        <v>0</v>
      </c>
      <c r="AQ39" s="249">
        <f t="shared" ca="1" si="57"/>
        <v>0</v>
      </c>
      <c r="AR39" s="249">
        <f t="shared" ca="1" si="57"/>
        <v>0</v>
      </c>
      <c r="AS39" s="249">
        <f t="shared" ca="1" si="57"/>
        <v>0</v>
      </c>
      <c r="AT39" s="249">
        <f t="shared" ca="1" si="57"/>
        <v>0</v>
      </c>
      <c r="AU39" s="249">
        <f t="shared" ca="1" si="57"/>
        <v>0</v>
      </c>
      <c r="AV39" s="249">
        <f t="shared" ca="1" si="57"/>
        <v>0</v>
      </c>
      <c r="AW39" s="249">
        <f t="shared" ca="1" si="57"/>
        <v>0</v>
      </c>
      <c r="AX39" s="249">
        <f t="shared" ca="1" si="57"/>
        <v>0</v>
      </c>
      <c r="AY39" s="249">
        <f t="shared" ca="1" si="57"/>
        <v>0</v>
      </c>
      <c r="AZ39" s="249">
        <f t="shared" ca="1" si="57"/>
        <v>0</v>
      </c>
      <c r="BA39" s="249">
        <f t="shared" ca="1" si="57"/>
        <v>0</v>
      </c>
      <c r="BB39" s="249">
        <f t="shared" ca="1" si="57"/>
        <v>0</v>
      </c>
      <c r="BC39" s="249">
        <f t="shared" ca="1" si="57"/>
        <v>0</v>
      </c>
      <c r="BD39" s="249">
        <f t="shared" ref="BD39:BW39" ca="1" si="58">IFERROR(HLOOKUP(BD$12,hp_funding_table,5,FALSE),0)</f>
        <v>0</v>
      </c>
      <c r="BE39" s="249">
        <f t="shared" ca="1" si="58"/>
        <v>0</v>
      </c>
      <c r="BF39" s="249">
        <f t="shared" ca="1" si="58"/>
        <v>0</v>
      </c>
      <c r="BG39" s="249">
        <f t="shared" ca="1" si="58"/>
        <v>0</v>
      </c>
      <c r="BH39" s="249">
        <f t="shared" ca="1" si="58"/>
        <v>0</v>
      </c>
      <c r="BI39" s="249">
        <f t="shared" ca="1" si="58"/>
        <v>0</v>
      </c>
      <c r="BJ39" s="249">
        <f t="shared" ca="1" si="58"/>
        <v>0</v>
      </c>
      <c r="BK39" s="249">
        <f t="shared" ca="1" si="58"/>
        <v>0</v>
      </c>
      <c r="BL39" s="249">
        <f t="shared" ca="1" si="58"/>
        <v>0</v>
      </c>
      <c r="BM39" s="249">
        <f t="shared" ca="1" si="58"/>
        <v>0</v>
      </c>
      <c r="BN39" s="249">
        <f t="shared" ca="1" si="58"/>
        <v>0</v>
      </c>
      <c r="BO39" s="249">
        <f t="shared" ca="1" si="58"/>
        <v>0</v>
      </c>
      <c r="BP39" s="249">
        <f t="shared" ca="1" si="58"/>
        <v>0</v>
      </c>
      <c r="BQ39" s="249">
        <f t="shared" ca="1" si="58"/>
        <v>0</v>
      </c>
      <c r="BR39" s="249">
        <f t="shared" ca="1" si="58"/>
        <v>0</v>
      </c>
      <c r="BS39" s="249">
        <f t="shared" ca="1" si="58"/>
        <v>0</v>
      </c>
      <c r="BT39" s="249">
        <f t="shared" ca="1" si="58"/>
        <v>0</v>
      </c>
      <c r="BU39" s="249">
        <f t="shared" ca="1" si="58"/>
        <v>0</v>
      </c>
      <c r="BV39" s="249">
        <f t="shared" ca="1" si="58"/>
        <v>0</v>
      </c>
      <c r="BW39" s="249">
        <f t="shared" ca="1" si="58"/>
        <v>0</v>
      </c>
    </row>
    <row r="40" spans="1:75" x14ac:dyDescent="0.35">
      <c r="C40" s="8"/>
      <c r="D40" s="8"/>
      <c r="F40" s="8"/>
      <c r="O40" s="8"/>
    </row>
    <row r="41" spans="1:75" x14ac:dyDescent="0.35">
      <c r="B41" s="2" t="s">
        <v>379</v>
      </c>
      <c r="C41" s="8" t="s">
        <v>79</v>
      </c>
      <c r="E41" s="42">
        <f ca="1">SUM(E34:E39)</f>
        <v>0</v>
      </c>
      <c r="G41" s="42">
        <f t="shared" ref="G41:L41" ca="1" si="59">SUM(G34:G39)</f>
        <v>0</v>
      </c>
      <c r="H41" s="42">
        <f t="shared" ca="1" si="59"/>
        <v>0</v>
      </c>
      <c r="I41" s="42">
        <f t="shared" ca="1" si="59"/>
        <v>0</v>
      </c>
      <c r="J41" s="42">
        <f t="shared" ca="1" si="59"/>
        <v>0</v>
      </c>
      <c r="K41" s="42">
        <f t="shared" ca="1" si="59"/>
        <v>0</v>
      </c>
      <c r="L41" s="42">
        <f t="shared" ca="1" si="59"/>
        <v>0</v>
      </c>
      <c r="M41" s="42">
        <f ca="1">SUM(M34:M39)</f>
        <v>0</v>
      </c>
      <c r="N41" s="42">
        <f ca="1">SUM(N34:N39)</f>
        <v>0</v>
      </c>
      <c r="P41" s="42">
        <f ca="1">SUM(P34:P39)</f>
        <v>0</v>
      </c>
      <c r="Q41" s="42">
        <f t="shared" ref="Q41:BW41" ca="1" si="60">SUM(Q34:Q39)</f>
        <v>0</v>
      </c>
      <c r="R41" s="42">
        <f t="shared" ca="1" si="60"/>
        <v>0</v>
      </c>
      <c r="S41" s="42">
        <f t="shared" ca="1" si="60"/>
        <v>0</v>
      </c>
      <c r="T41" s="42">
        <f t="shared" ca="1" si="60"/>
        <v>0</v>
      </c>
      <c r="U41" s="42">
        <f t="shared" ca="1" si="60"/>
        <v>0</v>
      </c>
      <c r="V41" s="42">
        <f t="shared" ca="1" si="60"/>
        <v>0</v>
      </c>
      <c r="W41" s="42">
        <f t="shared" ca="1" si="60"/>
        <v>0</v>
      </c>
      <c r="X41" s="42">
        <f t="shared" ca="1" si="60"/>
        <v>0</v>
      </c>
      <c r="Y41" s="42">
        <f t="shared" ca="1" si="60"/>
        <v>0</v>
      </c>
      <c r="Z41" s="42">
        <f t="shared" ca="1" si="60"/>
        <v>0</v>
      </c>
      <c r="AA41" s="42">
        <f t="shared" ca="1" si="60"/>
        <v>0</v>
      </c>
      <c r="AB41" s="42">
        <f t="shared" ca="1" si="60"/>
        <v>0</v>
      </c>
      <c r="AC41" s="42">
        <f t="shared" ca="1" si="60"/>
        <v>0</v>
      </c>
      <c r="AD41" s="42">
        <f t="shared" ca="1" si="60"/>
        <v>0</v>
      </c>
      <c r="AE41" s="42">
        <f t="shared" ca="1" si="60"/>
        <v>0</v>
      </c>
      <c r="AF41" s="42">
        <f t="shared" ca="1" si="60"/>
        <v>0</v>
      </c>
      <c r="AG41" s="42">
        <f t="shared" ca="1" si="60"/>
        <v>0</v>
      </c>
      <c r="AH41" s="42">
        <f t="shared" ca="1" si="60"/>
        <v>0</v>
      </c>
      <c r="AI41" s="42">
        <f t="shared" ca="1" si="60"/>
        <v>0</v>
      </c>
      <c r="AJ41" s="42">
        <f t="shared" ca="1" si="60"/>
        <v>0</v>
      </c>
      <c r="AK41" s="42">
        <f t="shared" ca="1" si="60"/>
        <v>0</v>
      </c>
      <c r="AL41" s="42">
        <f t="shared" ca="1" si="60"/>
        <v>0</v>
      </c>
      <c r="AM41" s="42">
        <f t="shared" ca="1" si="60"/>
        <v>0</v>
      </c>
      <c r="AN41" s="42">
        <f t="shared" ca="1" si="60"/>
        <v>0</v>
      </c>
      <c r="AO41" s="42">
        <f t="shared" ca="1" si="60"/>
        <v>0</v>
      </c>
      <c r="AP41" s="42">
        <f t="shared" ca="1" si="60"/>
        <v>0</v>
      </c>
      <c r="AQ41" s="42">
        <f t="shared" ca="1" si="60"/>
        <v>0</v>
      </c>
      <c r="AR41" s="42">
        <f t="shared" ca="1" si="60"/>
        <v>0</v>
      </c>
      <c r="AS41" s="42">
        <f t="shared" ca="1" si="60"/>
        <v>0</v>
      </c>
      <c r="AT41" s="42">
        <f t="shared" ca="1" si="60"/>
        <v>0</v>
      </c>
      <c r="AU41" s="42">
        <f t="shared" ca="1" si="60"/>
        <v>0</v>
      </c>
      <c r="AV41" s="42">
        <f t="shared" ca="1" si="60"/>
        <v>0</v>
      </c>
      <c r="AW41" s="42">
        <f t="shared" ca="1" si="60"/>
        <v>0</v>
      </c>
      <c r="AX41" s="42">
        <f t="shared" ca="1" si="60"/>
        <v>0</v>
      </c>
      <c r="AY41" s="42">
        <f t="shared" ca="1" si="60"/>
        <v>0</v>
      </c>
      <c r="AZ41" s="42">
        <f t="shared" ca="1" si="60"/>
        <v>0</v>
      </c>
      <c r="BA41" s="42">
        <f t="shared" ca="1" si="60"/>
        <v>0</v>
      </c>
      <c r="BB41" s="42">
        <f t="shared" ca="1" si="60"/>
        <v>0</v>
      </c>
      <c r="BC41" s="42">
        <f t="shared" ca="1" si="60"/>
        <v>0</v>
      </c>
      <c r="BD41" s="42">
        <f t="shared" ca="1" si="60"/>
        <v>0</v>
      </c>
      <c r="BE41" s="42">
        <f t="shared" ca="1" si="60"/>
        <v>0</v>
      </c>
      <c r="BF41" s="42">
        <f t="shared" ca="1" si="60"/>
        <v>0</v>
      </c>
      <c r="BG41" s="42">
        <f t="shared" ca="1" si="60"/>
        <v>0</v>
      </c>
      <c r="BH41" s="42">
        <f t="shared" ca="1" si="60"/>
        <v>0</v>
      </c>
      <c r="BI41" s="42">
        <f t="shared" ca="1" si="60"/>
        <v>0</v>
      </c>
      <c r="BJ41" s="42">
        <f t="shared" ca="1" si="60"/>
        <v>0</v>
      </c>
      <c r="BK41" s="42">
        <f t="shared" ca="1" si="60"/>
        <v>0</v>
      </c>
      <c r="BL41" s="42">
        <f t="shared" ca="1" si="60"/>
        <v>0</v>
      </c>
      <c r="BM41" s="42">
        <f t="shared" ca="1" si="60"/>
        <v>0</v>
      </c>
      <c r="BN41" s="42">
        <f t="shared" ca="1" si="60"/>
        <v>0</v>
      </c>
      <c r="BO41" s="42">
        <f t="shared" ca="1" si="60"/>
        <v>0</v>
      </c>
      <c r="BP41" s="42">
        <f t="shared" ca="1" si="60"/>
        <v>0</v>
      </c>
      <c r="BQ41" s="42">
        <f t="shared" ca="1" si="60"/>
        <v>0</v>
      </c>
      <c r="BR41" s="42">
        <f t="shared" ca="1" si="60"/>
        <v>0</v>
      </c>
      <c r="BS41" s="42">
        <f t="shared" ca="1" si="60"/>
        <v>0</v>
      </c>
      <c r="BT41" s="42">
        <f t="shared" ca="1" si="60"/>
        <v>0</v>
      </c>
      <c r="BU41" s="42">
        <f t="shared" ca="1" si="60"/>
        <v>0</v>
      </c>
      <c r="BV41" s="42">
        <f t="shared" ca="1" si="60"/>
        <v>0</v>
      </c>
      <c r="BW41" s="42">
        <f t="shared" ca="1" si="60"/>
        <v>0</v>
      </c>
    </row>
    <row r="42" spans="1:75" x14ac:dyDescent="0.35">
      <c r="C42" s="8"/>
      <c r="D42" s="8"/>
      <c r="F42" s="8"/>
      <c r="O42" s="8"/>
    </row>
    <row r="43" spans="1:75" x14ac:dyDescent="0.35">
      <c r="C43" s="8"/>
      <c r="D43" s="8"/>
      <c r="F43" s="8"/>
      <c r="O43" s="8"/>
    </row>
    <row r="44" spans="1:75" x14ac:dyDescent="0.35">
      <c r="C44" s="8"/>
      <c r="D44" s="8"/>
      <c r="F44" s="8"/>
      <c r="O44" s="8"/>
    </row>
    <row r="45" spans="1:75" ht="18" x14ac:dyDescent="0.35">
      <c r="A45" s="244">
        <f>MAX(A$11:A44)+1</f>
        <v>5</v>
      </c>
      <c r="B45" s="7" t="s">
        <v>380</v>
      </c>
      <c r="C45" s="8"/>
      <c r="D45" s="8"/>
      <c r="F45" s="8"/>
      <c r="O45" s="8"/>
    </row>
    <row r="46" spans="1:75" x14ac:dyDescent="0.35">
      <c r="B46" s="2" t="s">
        <v>381</v>
      </c>
      <c r="C46" s="8" t="s">
        <v>79</v>
      </c>
      <c r="E46" s="249">
        <f ca="1">SUM(P46:BW46)</f>
        <v>0</v>
      </c>
      <c r="G46" s="249">
        <f ca="1">SUM(R46:BY46)</f>
        <v>0</v>
      </c>
      <c r="H46" s="249">
        <f ca="1">SUM(S46:BZ46)</f>
        <v>0</v>
      </c>
      <c r="I46" s="249">
        <f t="shared" ref="I46:J46" ca="1" si="61">SUM(T46:CA46)</f>
        <v>0</v>
      </c>
      <c r="J46" s="249">
        <f t="shared" ca="1" si="61"/>
        <v>0</v>
      </c>
      <c r="K46" s="249">
        <f ca="1">SUM(T46:CA46)</f>
        <v>0</v>
      </c>
      <c r="L46" s="249">
        <f ca="1">SUM(U46:CB46)</f>
        <v>0</v>
      </c>
      <c r="N46" s="249">
        <f ca="1">SUM(G46:M46)</f>
        <v>0</v>
      </c>
      <c r="P46" s="249">
        <f t="shared" ref="P46:AU46" ca="1" si="62">P28*P16</f>
        <v>0</v>
      </c>
      <c r="Q46" s="249">
        <f t="shared" ca="1" si="62"/>
        <v>0</v>
      </c>
      <c r="R46" s="249">
        <f t="shared" ca="1" si="62"/>
        <v>0</v>
      </c>
      <c r="S46" s="249">
        <f t="shared" ca="1" si="62"/>
        <v>0</v>
      </c>
      <c r="T46" s="249">
        <f t="shared" ca="1" si="62"/>
        <v>0</v>
      </c>
      <c r="U46" s="249">
        <f t="shared" ca="1" si="62"/>
        <v>0</v>
      </c>
      <c r="V46" s="249">
        <f t="shared" ca="1" si="62"/>
        <v>0</v>
      </c>
      <c r="W46" s="249">
        <f t="shared" ca="1" si="62"/>
        <v>0</v>
      </c>
      <c r="X46" s="249">
        <f t="shared" ca="1" si="62"/>
        <v>0</v>
      </c>
      <c r="Y46" s="249">
        <f t="shared" ca="1" si="62"/>
        <v>0</v>
      </c>
      <c r="Z46" s="249">
        <f t="shared" ca="1" si="62"/>
        <v>0</v>
      </c>
      <c r="AA46" s="249">
        <f t="shared" ca="1" si="62"/>
        <v>0</v>
      </c>
      <c r="AB46" s="249">
        <f t="shared" ca="1" si="62"/>
        <v>0</v>
      </c>
      <c r="AC46" s="249">
        <f t="shared" ca="1" si="62"/>
        <v>0</v>
      </c>
      <c r="AD46" s="249">
        <f t="shared" ca="1" si="62"/>
        <v>0</v>
      </c>
      <c r="AE46" s="249">
        <f t="shared" ca="1" si="62"/>
        <v>0</v>
      </c>
      <c r="AF46" s="249">
        <f t="shared" ca="1" si="62"/>
        <v>0</v>
      </c>
      <c r="AG46" s="249">
        <f t="shared" ca="1" si="62"/>
        <v>0</v>
      </c>
      <c r="AH46" s="249">
        <f t="shared" ca="1" si="62"/>
        <v>0</v>
      </c>
      <c r="AI46" s="249">
        <f t="shared" ca="1" si="62"/>
        <v>0</v>
      </c>
      <c r="AJ46" s="249">
        <f t="shared" ca="1" si="62"/>
        <v>0</v>
      </c>
      <c r="AK46" s="249">
        <f t="shared" ca="1" si="62"/>
        <v>0</v>
      </c>
      <c r="AL46" s="249">
        <f t="shared" ca="1" si="62"/>
        <v>0</v>
      </c>
      <c r="AM46" s="249">
        <f t="shared" ca="1" si="62"/>
        <v>0</v>
      </c>
      <c r="AN46" s="249">
        <f t="shared" ca="1" si="62"/>
        <v>0</v>
      </c>
      <c r="AO46" s="249">
        <f t="shared" ca="1" si="62"/>
        <v>0</v>
      </c>
      <c r="AP46" s="249">
        <f t="shared" ca="1" si="62"/>
        <v>0</v>
      </c>
      <c r="AQ46" s="249">
        <f t="shared" ca="1" si="62"/>
        <v>0</v>
      </c>
      <c r="AR46" s="249">
        <f t="shared" ca="1" si="62"/>
        <v>0</v>
      </c>
      <c r="AS46" s="249">
        <f t="shared" ca="1" si="62"/>
        <v>0</v>
      </c>
      <c r="AT46" s="249">
        <f t="shared" ca="1" si="62"/>
        <v>0</v>
      </c>
      <c r="AU46" s="249">
        <f t="shared" ca="1" si="62"/>
        <v>0</v>
      </c>
      <c r="AV46" s="249">
        <f t="shared" ref="AV46:BW46" ca="1" si="63">AV28*AV16</f>
        <v>0</v>
      </c>
      <c r="AW46" s="249">
        <f t="shared" ca="1" si="63"/>
        <v>0</v>
      </c>
      <c r="AX46" s="249">
        <f t="shared" ca="1" si="63"/>
        <v>0</v>
      </c>
      <c r="AY46" s="249">
        <f t="shared" ca="1" si="63"/>
        <v>0</v>
      </c>
      <c r="AZ46" s="249">
        <f t="shared" ca="1" si="63"/>
        <v>0</v>
      </c>
      <c r="BA46" s="249">
        <f t="shared" ca="1" si="63"/>
        <v>0</v>
      </c>
      <c r="BB46" s="249">
        <f t="shared" ca="1" si="63"/>
        <v>0</v>
      </c>
      <c r="BC46" s="249">
        <f t="shared" ca="1" si="63"/>
        <v>0</v>
      </c>
      <c r="BD46" s="249">
        <f t="shared" ca="1" si="63"/>
        <v>0</v>
      </c>
      <c r="BE46" s="249">
        <f t="shared" ca="1" si="63"/>
        <v>0</v>
      </c>
      <c r="BF46" s="249">
        <f t="shared" ca="1" si="63"/>
        <v>0</v>
      </c>
      <c r="BG46" s="249">
        <f t="shared" ca="1" si="63"/>
        <v>0</v>
      </c>
      <c r="BH46" s="249">
        <f t="shared" ca="1" si="63"/>
        <v>0</v>
      </c>
      <c r="BI46" s="249">
        <f t="shared" ca="1" si="63"/>
        <v>0</v>
      </c>
      <c r="BJ46" s="249">
        <f t="shared" ca="1" si="63"/>
        <v>0</v>
      </c>
      <c r="BK46" s="249">
        <f t="shared" ca="1" si="63"/>
        <v>0</v>
      </c>
      <c r="BL46" s="249">
        <f t="shared" ca="1" si="63"/>
        <v>0</v>
      </c>
      <c r="BM46" s="249">
        <f t="shared" ca="1" si="63"/>
        <v>0</v>
      </c>
      <c r="BN46" s="249">
        <f t="shared" ca="1" si="63"/>
        <v>0</v>
      </c>
      <c r="BO46" s="249">
        <f t="shared" ca="1" si="63"/>
        <v>0</v>
      </c>
      <c r="BP46" s="249">
        <f t="shared" ca="1" si="63"/>
        <v>0</v>
      </c>
      <c r="BQ46" s="249">
        <f t="shared" ca="1" si="63"/>
        <v>0</v>
      </c>
      <c r="BR46" s="249">
        <f t="shared" ca="1" si="63"/>
        <v>0</v>
      </c>
      <c r="BS46" s="249">
        <f t="shared" ca="1" si="63"/>
        <v>0</v>
      </c>
      <c r="BT46" s="249">
        <f t="shared" ca="1" si="63"/>
        <v>0</v>
      </c>
      <c r="BU46" s="249">
        <f t="shared" ca="1" si="63"/>
        <v>0</v>
      </c>
      <c r="BV46" s="249">
        <f t="shared" ca="1" si="63"/>
        <v>0</v>
      </c>
      <c r="BW46" s="249">
        <f t="shared" ca="1" si="63"/>
        <v>0</v>
      </c>
    </row>
    <row r="47" spans="1:75" x14ac:dyDescent="0.35">
      <c r="B47" s="2" t="s">
        <v>380</v>
      </c>
      <c r="C47" s="8" t="s">
        <v>79</v>
      </c>
      <c r="E47" s="42">
        <f ca="1">E41</f>
        <v>0</v>
      </c>
      <c r="G47" s="42">
        <f ca="1">G41</f>
        <v>0</v>
      </c>
      <c r="H47" s="42">
        <f t="shared" ref="H47:L47" ca="1" si="64">H41</f>
        <v>0</v>
      </c>
      <c r="I47" s="42">
        <f t="shared" ref="I47:J47" ca="1" si="65">I41</f>
        <v>0</v>
      </c>
      <c r="J47" s="42">
        <f t="shared" ca="1" si="65"/>
        <v>0</v>
      </c>
      <c r="K47" s="42">
        <f t="shared" ca="1" si="64"/>
        <v>0</v>
      </c>
      <c r="L47" s="42">
        <f t="shared" ca="1" si="64"/>
        <v>0</v>
      </c>
      <c r="N47" s="42">
        <f ca="1">SUM(N40:N45)</f>
        <v>0</v>
      </c>
      <c r="P47" s="42">
        <f ca="1">P41</f>
        <v>0</v>
      </c>
      <c r="Q47" s="42">
        <f t="shared" ref="Q47:BC47" ca="1" si="66">Q41</f>
        <v>0</v>
      </c>
      <c r="R47" s="42">
        <f t="shared" ca="1" si="66"/>
        <v>0</v>
      </c>
      <c r="S47" s="42">
        <f t="shared" ca="1" si="66"/>
        <v>0</v>
      </c>
      <c r="T47" s="42">
        <f t="shared" ca="1" si="66"/>
        <v>0</v>
      </c>
      <c r="U47" s="42">
        <f t="shared" ca="1" si="66"/>
        <v>0</v>
      </c>
      <c r="V47" s="42">
        <f t="shared" ca="1" si="66"/>
        <v>0</v>
      </c>
      <c r="W47" s="42">
        <f t="shared" ca="1" si="66"/>
        <v>0</v>
      </c>
      <c r="X47" s="42">
        <f t="shared" ca="1" si="66"/>
        <v>0</v>
      </c>
      <c r="Y47" s="42">
        <f t="shared" ca="1" si="66"/>
        <v>0</v>
      </c>
      <c r="Z47" s="42">
        <f t="shared" ca="1" si="66"/>
        <v>0</v>
      </c>
      <c r="AA47" s="42">
        <f t="shared" ca="1" si="66"/>
        <v>0</v>
      </c>
      <c r="AB47" s="42">
        <f t="shared" ca="1" si="66"/>
        <v>0</v>
      </c>
      <c r="AC47" s="42">
        <f t="shared" ca="1" si="66"/>
        <v>0</v>
      </c>
      <c r="AD47" s="42">
        <f t="shared" ca="1" si="66"/>
        <v>0</v>
      </c>
      <c r="AE47" s="42">
        <f t="shared" ca="1" si="66"/>
        <v>0</v>
      </c>
      <c r="AF47" s="42">
        <f t="shared" ca="1" si="66"/>
        <v>0</v>
      </c>
      <c r="AG47" s="42">
        <f t="shared" ca="1" si="66"/>
        <v>0</v>
      </c>
      <c r="AH47" s="42">
        <f t="shared" ca="1" si="66"/>
        <v>0</v>
      </c>
      <c r="AI47" s="42">
        <f t="shared" ca="1" si="66"/>
        <v>0</v>
      </c>
      <c r="AJ47" s="42">
        <f t="shared" ca="1" si="66"/>
        <v>0</v>
      </c>
      <c r="AK47" s="42">
        <f t="shared" ca="1" si="66"/>
        <v>0</v>
      </c>
      <c r="AL47" s="42">
        <f t="shared" ca="1" si="66"/>
        <v>0</v>
      </c>
      <c r="AM47" s="42">
        <f t="shared" ca="1" si="66"/>
        <v>0</v>
      </c>
      <c r="AN47" s="42">
        <f t="shared" ca="1" si="66"/>
        <v>0</v>
      </c>
      <c r="AO47" s="42">
        <f t="shared" ca="1" si="66"/>
        <v>0</v>
      </c>
      <c r="AP47" s="42">
        <f t="shared" ca="1" si="66"/>
        <v>0</v>
      </c>
      <c r="AQ47" s="42">
        <f t="shared" ca="1" si="66"/>
        <v>0</v>
      </c>
      <c r="AR47" s="42">
        <f t="shared" ca="1" si="66"/>
        <v>0</v>
      </c>
      <c r="AS47" s="42">
        <f t="shared" ca="1" si="66"/>
        <v>0</v>
      </c>
      <c r="AT47" s="42">
        <f t="shared" ca="1" si="66"/>
        <v>0</v>
      </c>
      <c r="AU47" s="42">
        <f t="shared" ca="1" si="66"/>
        <v>0</v>
      </c>
      <c r="AV47" s="42">
        <f t="shared" ca="1" si="66"/>
        <v>0</v>
      </c>
      <c r="AW47" s="42">
        <f t="shared" ca="1" si="66"/>
        <v>0</v>
      </c>
      <c r="AX47" s="42">
        <f t="shared" ca="1" si="66"/>
        <v>0</v>
      </c>
      <c r="AY47" s="42">
        <f t="shared" ca="1" si="66"/>
        <v>0</v>
      </c>
      <c r="AZ47" s="42">
        <f t="shared" ca="1" si="66"/>
        <v>0</v>
      </c>
      <c r="BA47" s="42">
        <f t="shared" ca="1" si="66"/>
        <v>0</v>
      </c>
      <c r="BB47" s="42">
        <f t="shared" ca="1" si="66"/>
        <v>0</v>
      </c>
      <c r="BC47" s="42">
        <f t="shared" ca="1" si="66"/>
        <v>0</v>
      </c>
      <c r="BD47" s="42">
        <f t="shared" ref="BD47:BW47" ca="1" si="67">BD41</f>
        <v>0</v>
      </c>
      <c r="BE47" s="42">
        <f t="shared" ca="1" si="67"/>
        <v>0</v>
      </c>
      <c r="BF47" s="42">
        <f t="shared" ca="1" si="67"/>
        <v>0</v>
      </c>
      <c r="BG47" s="42">
        <f t="shared" ca="1" si="67"/>
        <v>0</v>
      </c>
      <c r="BH47" s="42">
        <f t="shared" ca="1" si="67"/>
        <v>0</v>
      </c>
      <c r="BI47" s="42">
        <f t="shared" ca="1" si="67"/>
        <v>0</v>
      </c>
      <c r="BJ47" s="42">
        <f t="shared" ca="1" si="67"/>
        <v>0</v>
      </c>
      <c r="BK47" s="42">
        <f t="shared" ca="1" si="67"/>
        <v>0</v>
      </c>
      <c r="BL47" s="42">
        <f t="shared" ca="1" si="67"/>
        <v>0</v>
      </c>
      <c r="BM47" s="42">
        <f t="shared" ca="1" si="67"/>
        <v>0</v>
      </c>
      <c r="BN47" s="42">
        <f t="shared" ca="1" si="67"/>
        <v>0</v>
      </c>
      <c r="BO47" s="42">
        <f t="shared" ca="1" si="67"/>
        <v>0</v>
      </c>
      <c r="BP47" s="42">
        <f t="shared" ca="1" si="67"/>
        <v>0</v>
      </c>
      <c r="BQ47" s="42">
        <f t="shared" ca="1" si="67"/>
        <v>0</v>
      </c>
      <c r="BR47" s="42">
        <f t="shared" ca="1" si="67"/>
        <v>0</v>
      </c>
      <c r="BS47" s="42">
        <f t="shared" ca="1" si="67"/>
        <v>0</v>
      </c>
      <c r="BT47" s="42">
        <f t="shared" ca="1" si="67"/>
        <v>0</v>
      </c>
      <c r="BU47" s="42">
        <f t="shared" ca="1" si="67"/>
        <v>0</v>
      </c>
      <c r="BV47" s="42">
        <f t="shared" ca="1" si="67"/>
        <v>0</v>
      </c>
      <c r="BW47" s="42">
        <f t="shared" ca="1" si="67"/>
        <v>0</v>
      </c>
    </row>
    <row r="48" spans="1:75" x14ac:dyDescent="0.35">
      <c r="B48" s="2" t="s">
        <v>382</v>
      </c>
      <c r="C48" s="8" t="s">
        <v>79</v>
      </c>
      <c r="E48" s="249">
        <f ca="1">E46-E47</f>
        <v>0</v>
      </c>
      <c r="G48" s="249">
        <f ca="1">G46-G47</f>
        <v>0</v>
      </c>
      <c r="H48" s="249">
        <f ca="1">H46-H47</f>
        <v>0</v>
      </c>
      <c r="I48" s="249">
        <f t="shared" ref="I48:L48" ca="1" si="68">I46-I47</f>
        <v>0</v>
      </c>
      <c r="J48" s="249">
        <f t="shared" ca="1" si="68"/>
        <v>0</v>
      </c>
      <c r="K48" s="249">
        <f t="shared" ca="1" si="68"/>
        <v>0</v>
      </c>
      <c r="L48" s="249">
        <f t="shared" ca="1" si="68"/>
        <v>0</v>
      </c>
      <c r="N48" s="249">
        <f ca="1">N46-N47</f>
        <v>0</v>
      </c>
      <c r="P48" s="249">
        <f ca="1">P46-P47</f>
        <v>0</v>
      </c>
      <c r="Q48" s="249">
        <f ca="1">Q46-Q47</f>
        <v>0</v>
      </c>
      <c r="R48" s="249">
        <f t="shared" ref="R48:BC48" ca="1" si="69">R46-R47</f>
        <v>0</v>
      </c>
      <c r="S48" s="249">
        <f t="shared" ca="1" si="69"/>
        <v>0</v>
      </c>
      <c r="T48" s="249">
        <f t="shared" ca="1" si="69"/>
        <v>0</v>
      </c>
      <c r="U48" s="249">
        <f t="shared" ca="1" si="69"/>
        <v>0</v>
      </c>
      <c r="V48" s="249">
        <f ca="1">V46-V47</f>
        <v>0</v>
      </c>
      <c r="W48" s="249">
        <f ca="1">W46-W47</f>
        <v>0</v>
      </c>
      <c r="X48" s="249">
        <f t="shared" ca="1" si="69"/>
        <v>0</v>
      </c>
      <c r="Y48" s="249">
        <f t="shared" ca="1" si="69"/>
        <v>0</v>
      </c>
      <c r="Z48" s="249">
        <f t="shared" ca="1" si="69"/>
        <v>0</v>
      </c>
      <c r="AA48" s="249">
        <f t="shared" ca="1" si="69"/>
        <v>0</v>
      </c>
      <c r="AB48" s="249">
        <f t="shared" ca="1" si="69"/>
        <v>0</v>
      </c>
      <c r="AC48" s="249">
        <f t="shared" ca="1" si="69"/>
        <v>0</v>
      </c>
      <c r="AD48" s="249">
        <f t="shared" ca="1" si="69"/>
        <v>0</v>
      </c>
      <c r="AE48" s="249">
        <f t="shared" ca="1" si="69"/>
        <v>0</v>
      </c>
      <c r="AF48" s="249">
        <f t="shared" ca="1" si="69"/>
        <v>0</v>
      </c>
      <c r="AG48" s="249">
        <f t="shared" ca="1" si="69"/>
        <v>0</v>
      </c>
      <c r="AH48" s="249">
        <f t="shared" ca="1" si="69"/>
        <v>0</v>
      </c>
      <c r="AI48" s="249">
        <f t="shared" ca="1" si="69"/>
        <v>0</v>
      </c>
      <c r="AJ48" s="249">
        <f t="shared" ca="1" si="69"/>
        <v>0</v>
      </c>
      <c r="AK48" s="249">
        <f t="shared" ca="1" si="69"/>
        <v>0</v>
      </c>
      <c r="AL48" s="249">
        <f t="shared" ca="1" si="69"/>
        <v>0</v>
      </c>
      <c r="AM48" s="249">
        <f t="shared" ca="1" si="69"/>
        <v>0</v>
      </c>
      <c r="AN48" s="249">
        <f t="shared" ca="1" si="69"/>
        <v>0</v>
      </c>
      <c r="AO48" s="249">
        <f t="shared" ca="1" si="69"/>
        <v>0</v>
      </c>
      <c r="AP48" s="249">
        <f t="shared" ca="1" si="69"/>
        <v>0</v>
      </c>
      <c r="AQ48" s="249">
        <f t="shared" ca="1" si="69"/>
        <v>0</v>
      </c>
      <c r="AR48" s="249">
        <f t="shared" ca="1" si="69"/>
        <v>0</v>
      </c>
      <c r="AS48" s="249">
        <f t="shared" ca="1" si="69"/>
        <v>0</v>
      </c>
      <c r="AT48" s="249">
        <f t="shared" ca="1" si="69"/>
        <v>0</v>
      </c>
      <c r="AU48" s="249">
        <f t="shared" ca="1" si="69"/>
        <v>0</v>
      </c>
      <c r="AV48" s="249">
        <f t="shared" ca="1" si="69"/>
        <v>0</v>
      </c>
      <c r="AW48" s="249">
        <f t="shared" ca="1" si="69"/>
        <v>0</v>
      </c>
      <c r="AX48" s="249">
        <f t="shared" ca="1" si="69"/>
        <v>0</v>
      </c>
      <c r="AY48" s="249">
        <f t="shared" ca="1" si="69"/>
        <v>0</v>
      </c>
      <c r="AZ48" s="249">
        <f t="shared" ca="1" si="69"/>
        <v>0</v>
      </c>
      <c r="BA48" s="249">
        <f t="shared" ca="1" si="69"/>
        <v>0</v>
      </c>
      <c r="BB48" s="249">
        <f t="shared" ca="1" si="69"/>
        <v>0</v>
      </c>
      <c r="BC48" s="249">
        <f t="shared" ca="1" si="69"/>
        <v>0</v>
      </c>
      <c r="BD48" s="249">
        <f ca="1">BD46-BD47</f>
        <v>0</v>
      </c>
      <c r="BE48" s="249">
        <f t="shared" ref="BE48" ca="1" si="70">BE46-BE47</f>
        <v>0</v>
      </c>
      <c r="BF48" s="249">
        <f t="shared" ref="BF48" ca="1" si="71">BF46-BF47</f>
        <v>0</v>
      </c>
      <c r="BG48" s="249">
        <f t="shared" ref="BG48" ca="1" si="72">BG46-BG47</f>
        <v>0</v>
      </c>
      <c r="BH48" s="249">
        <f t="shared" ref="BH48" ca="1" si="73">BH46-BH47</f>
        <v>0</v>
      </c>
      <c r="BI48" s="249">
        <f t="shared" ref="BI48" ca="1" si="74">BI46-BI47</f>
        <v>0</v>
      </c>
      <c r="BJ48" s="249">
        <f t="shared" ref="BJ48" ca="1" si="75">BJ46-BJ47</f>
        <v>0</v>
      </c>
      <c r="BK48" s="249">
        <f t="shared" ref="BK48" ca="1" si="76">BK46-BK47</f>
        <v>0</v>
      </c>
      <c r="BL48" s="249">
        <f t="shared" ref="BL48" ca="1" si="77">BL46-BL47</f>
        <v>0</v>
      </c>
      <c r="BM48" s="249">
        <f t="shared" ref="BM48" ca="1" si="78">BM46-BM47</f>
        <v>0</v>
      </c>
      <c r="BN48" s="249">
        <f t="shared" ref="BN48" ca="1" si="79">BN46-BN47</f>
        <v>0</v>
      </c>
      <c r="BO48" s="249">
        <f t="shared" ref="BO48" ca="1" si="80">BO46-BO47</f>
        <v>0</v>
      </c>
      <c r="BP48" s="249">
        <f t="shared" ref="BP48" ca="1" si="81">BP46-BP47</f>
        <v>0</v>
      </c>
      <c r="BQ48" s="249">
        <f t="shared" ref="BQ48" ca="1" si="82">BQ46-BQ47</f>
        <v>0</v>
      </c>
      <c r="BR48" s="249">
        <f t="shared" ref="BR48" ca="1" si="83">BR46-BR47</f>
        <v>0</v>
      </c>
      <c r="BS48" s="249">
        <f t="shared" ref="BS48" ca="1" si="84">BS46-BS47</f>
        <v>0</v>
      </c>
      <c r="BT48" s="249">
        <f t="shared" ref="BT48" ca="1" si="85">BT46-BT47</f>
        <v>0</v>
      </c>
      <c r="BU48" s="249">
        <f t="shared" ref="BU48" ca="1" si="86">BU46-BU47</f>
        <v>0</v>
      </c>
      <c r="BV48" s="249">
        <f t="shared" ref="BV48" ca="1" si="87">BV46-BV47</f>
        <v>0</v>
      </c>
      <c r="BW48" s="249">
        <f t="shared" ref="BW48" ca="1" si="88">BW46-BW47</f>
        <v>0</v>
      </c>
    </row>
    <row r="49" spans="1:75" x14ac:dyDescent="0.35">
      <c r="C49" s="8"/>
    </row>
    <row r="50" spans="1:75" x14ac:dyDescent="0.35">
      <c r="B50" s="2" t="s">
        <v>301</v>
      </c>
      <c r="C50" s="8"/>
      <c r="E50" s="249">
        <f ca="1">E22</f>
        <v>0</v>
      </c>
      <c r="G50" s="249">
        <f ca="1">G22</f>
        <v>0</v>
      </c>
      <c r="H50" s="249">
        <f>H22</f>
        <v>0</v>
      </c>
      <c r="I50" s="249">
        <f t="shared" ref="I50:J50" si="89">I22</f>
        <v>0</v>
      </c>
      <c r="J50" s="249">
        <f t="shared" ca="1" si="89"/>
        <v>0</v>
      </c>
      <c r="K50" s="249">
        <f ca="1">K22</f>
        <v>0</v>
      </c>
      <c r="L50" s="249">
        <f ca="1">L22</f>
        <v>0</v>
      </c>
      <c r="N50" s="249">
        <f ca="1">N22</f>
        <v>0</v>
      </c>
      <c r="P50" s="249">
        <f t="shared" ref="P50:AU50" ca="1" si="90">P22</f>
        <v>0</v>
      </c>
      <c r="Q50" s="249">
        <f t="shared" ca="1" si="90"/>
        <v>0</v>
      </c>
      <c r="R50" s="249">
        <f t="shared" ca="1" si="90"/>
        <v>0</v>
      </c>
      <c r="S50" s="249">
        <f t="shared" ca="1" si="90"/>
        <v>0</v>
      </c>
      <c r="T50" s="249">
        <f t="shared" ca="1" si="90"/>
        <v>0</v>
      </c>
      <c r="U50" s="249">
        <f t="shared" ca="1" si="90"/>
        <v>0</v>
      </c>
      <c r="V50" s="249">
        <f t="shared" ca="1" si="90"/>
        <v>0</v>
      </c>
      <c r="W50" s="249">
        <f t="shared" ca="1" si="90"/>
        <v>0</v>
      </c>
      <c r="X50" s="249">
        <f t="shared" ca="1" si="90"/>
        <v>0</v>
      </c>
      <c r="Y50" s="249">
        <f t="shared" ca="1" si="90"/>
        <v>0</v>
      </c>
      <c r="Z50" s="249">
        <f t="shared" ca="1" si="90"/>
        <v>0</v>
      </c>
      <c r="AA50" s="249">
        <f t="shared" ca="1" si="90"/>
        <v>0</v>
      </c>
      <c r="AB50" s="249">
        <f t="shared" ca="1" si="90"/>
        <v>0</v>
      </c>
      <c r="AC50" s="249">
        <f t="shared" ca="1" si="90"/>
        <v>0</v>
      </c>
      <c r="AD50" s="249">
        <f t="shared" ca="1" si="90"/>
        <v>0</v>
      </c>
      <c r="AE50" s="249">
        <f t="shared" ca="1" si="90"/>
        <v>0</v>
      </c>
      <c r="AF50" s="249">
        <f t="shared" ca="1" si="90"/>
        <v>0</v>
      </c>
      <c r="AG50" s="249">
        <f t="shared" ca="1" si="90"/>
        <v>0</v>
      </c>
      <c r="AH50" s="249">
        <f t="shared" ca="1" si="90"/>
        <v>0</v>
      </c>
      <c r="AI50" s="249">
        <f t="shared" ca="1" si="90"/>
        <v>0</v>
      </c>
      <c r="AJ50" s="249">
        <f t="shared" ca="1" si="90"/>
        <v>0</v>
      </c>
      <c r="AK50" s="249">
        <f t="shared" ca="1" si="90"/>
        <v>0</v>
      </c>
      <c r="AL50" s="249">
        <f t="shared" ca="1" si="90"/>
        <v>0</v>
      </c>
      <c r="AM50" s="249">
        <f t="shared" ca="1" si="90"/>
        <v>0</v>
      </c>
      <c r="AN50" s="249">
        <f t="shared" ca="1" si="90"/>
        <v>0</v>
      </c>
      <c r="AO50" s="249">
        <f t="shared" ca="1" si="90"/>
        <v>0</v>
      </c>
      <c r="AP50" s="249">
        <f t="shared" ca="1" si="90"/>
        <v>0</v>
      </c>
      <c r="AQ50" s="249">
        <f t="shared" ca="1" si="90"/>
        <v>0</v>
      </c>
      <c r="AR50" s="249">
        <f t="shared" ca="1" si="90"/>
        <v>0</v>
      </c>
      <c r="AS50" s="249">
        <f t="shared" ca="1" si="90"/>
        <v>0</v>
      </c>
      <c r="AT50" s="249">
        <f t="shared" ca="1" si="90"/>
        <v>0</v>
      </c>
      <c r="AU50" s="249">
        <f t="shared" ca="1" si="90"/>
        <v>0</v>
      </c>
      <c r="AV50" s="249">
        <f t="shared" ref="AV50:BW50" ca="1" si="91">AV22</f>
        <v>0</v>
      </c>
      <c r="AW50" s="249">
        <f t="shared" ca="1" si="91"/>
        <v>0</v>
      </c>
      <c r="AX50" s="249">
        <f t="shared" ca="1" si="91"/>
        <v>0</v>
      </c>
      <c r="AY50" s="249">
        <f t="shared" ca="1" si="91"/>
        <v>0</v>
      </c>
      <c r="AZ50" s="249">
        <f t="shared" ca="1" si="91"/>
        <v>0</v>
      </c>
      <c r="BA50" s="249">
        <f t="shared" ca="1" si="91"/>
        <v>0</v>
      </c>
      <c r="BB50" s="249">
        <f t="shared" ca="1" si="91"/>
        <v>0</v>
      </c>
      <c r="BC50" s="249">
        <f t="shared" ca="1" si="91"/>
        <v>0</v>
      </c>
      <c r="BD50" s="249">
        <f t="shared" ca="1" si="91"/>
        <v>0</v>
      </c>
      <c r="BE50" s="249">
        <f t="shared" ca="1" si="91"/>
        <v>0</v>
      </c>
      <c r="BF50" s="249">
        <f t="shared" ca="1" si="91"/>
        <v>0</v>
      </c>
      <c r="BG50" s="249">
        <f t="shared" ca="1" si="91"/>
        <v>0</v>
      </c>
      <c r="BH50" s="249">
        <f t="shared" ca="1" si="91"/>
        <v>0</v>
      </c>
      <c r="BI50" s="249">
        <f t="shared" ca="1" si="91"/>
        <v>0</v>
      </c>
      <c r="BJ50" s="249">
        <f t="shared" ca="1" si="91"/>
        <v>0</v>
      </c>
      <c r="BK50" s="249">
        <f t="shared" ca="1" si="91"/>
        <v>0</v>
      </c>
      <c r="BL50" s="249">
        <f t="shared" ca="1" si="91"/>
        <v>0</v>
      </c>
      <c r="BM50" s="249">
        <f t="shared" ca="1" si="91"/>
        <v>0</v>
      </c>
      <c r="BN50" s="249">
        <f t="shared" ca="1" si="91"/>
        <v>0</v>
      </c>
      <c r="BO50" s="249">
        <f t="shared" ca="1" si="91"/>
        <v>0</v>
      </c>
      <c r="BP50" s="249">
        <f t="shared" ca="1" si="91"/>
        <v>0</v>
      </c>
      <c r="BQ50" s="249">
        <f t="shared" ca="1" si="91"/>
        <v>0</v>
      </c>
      <c r="BR50" s="249">
        <f t="shared" ca="1" si="91"/>
        <v>0</v>
      </c>
      <c r="BS50" s="249">
        <f t="shared" ca="1" si="91"/>
        <v>0</v>
      </c>
      <c r="BT50" s="249">
        <f t="shared" ca="1" si="91"/>
        <v>0</v>
      </c>
      <c r="BU50" s="249">
        <f t="shared" ca="1" si="91"/>
        <v>0</v>
      </c>
      <c r="BV50" s="249">
        <f t="shared" ca="1" si="91"/>
        <v>0</v>
      </c>
      <c r="BW50" s="249">
        <f t="shared" ca="1" si="91"/>
        <v>0</v>
      </c>
    </row>
    <row r="51" spans="1:75" x14ac:dyDescent="0.35">
      <c r="B51" s="2" t="s">
        <v>383</v>
      </c>
      <c r="C51" s="8" t="s">
        <v>79</v>
      </c>
      <c r="E51" s="249">
        <f ca="1">IF(E50&gt;E47,E47-E50, 0)</f>
        <v>0</v>
      </c>
      <c r="G51" s="249">
        <f ca="1">IF(G50&gt;G47,G47-G50, 0)</f>
        <v>0</v>
      </c>
      <c r="H51" s="249">
        <f ca="1">IF(H50&gt;H47,H47-H50, 0)</f>
        <v>0</v>
      </c>
      <c r="I51" s="249">
        <f t="shared" ref="I51:J51" ca="1" si="92">IF(I50&gt;I47,I47-I50, 0)</f>
        <v>0</v>
      </c>
      <c r="J51" s="249">
        <f t="shared" ca="1" si="92"/>
        <v>0</v>
      </c>
      <c r="K51" s="249">
        <f ca="1">IF(K50&gt;K47,K47-K50, 0)</f>
        <v>0</v>
      </c>
      <c r="L51" s="249">
        <f ca="1">IF(L50&gt;L47,L47-L50, 0)</f>
        <v>0</v>
      </c>
      <c r="N51" s="249">
        <f ca="1">IF(N50&gt;N47,N47-N50, 0)</f>
        <v>0</v>
      </c>
      <c r="P51" s="249">
        <f t="shared" ref="P51:AU51" ca="1" si="93">IF(P50&gt;P47,P47-P50, 0)</f>
        <v>0</v>
      </c>
      <c r="Q51" s="249">
        <f t="shared" ca="1" si="93"/>
        <v>0</v>
      </c>
      <c r="R51" s="249">
        <f t="shared" ca="1" si="93"/>
        <v>0</v>
      </c>
      <c r="S51" s="249">
        <f t="shared" ca="1" si="93"/>
        <v>0</v>
      </c>
      <c r="T51" s="249">
        <f t="shared" ca="1" si="93"/>
        <v>0</v>
      </c>
      <c r="U51" s="249">
        <f t="shared" ca="1" si="93"/>
        <v>0</v>
      </c>
      <c r="V51" s="249">
        <f t="shared" ca="1" si="93"/>
        <v>0</v>
      </c>
      <c r="W51" s="249">
        <f t="shared" ca="1" si="93"/>
        <v>0</v>
      </c>
      <c r="X51" s="249">
        <f t="shared" ca="1" si="93"/>
        <v>0</v>
      </c>
      <c r="Y51" s="249">
        <f t="shared" ca="1" si="93"/>
        <v>0</v>
      </c>
      <c r="Z51" s="249">
        <f t="shared" ca="1" si="93"/>
        <v>0</v>
      </c>
      <c r="AA51" s="249">
        <f t="shared" ca="1" si="93"/>
        <v>0</v>
      </c>
      <c r="AB51" s="249">
        <f t="shared" ca="1" si="93"/>
        <v>0</v>
      </c>
      <c r="AC51" s="249">
        <f t="shared" ca="1" si="93"/>
        <v>0</v>
      </c>
      <c r="AD51" s="249">
        <f t="shared" ca="1" si="93"/>
        <v>0</v>
      </c>
      <c r="AE51" s="249">
        <f t="shared" ca="1" si="93"/>
        <v>0</v>
      </c>
      <c r="AF51" s="249">
        <f t="shared" ca="1" si="93"/>
        <v>0</v>
      </c>
      <c r="AG51" s="249">
        <f t="shared" ca="1" si="93"/>
        <v>0</v>
      </c>
      <c r="AH51" s="249">
        <f t="shared" ca="1" si="93"/>
        <v>0</v>
      </c>
      <c r="AI51" s="249">
        <f t="shared" ca="1" si="93"/>
        <v>0</v>
      </c>
      <c r="AJ51" s="249">
        <f t="shared" ca="1" si="93"/>
        <v>0</v>
      </c>
      <c r="AK51" s="249">
        <f t="shared" ca="1" si="93"/>
        <v>0</v>
      </c>
      <c r="AL51" s="249">
        <f t="shared" ca="1" si="93"/>
        <v>0</v>
      </c>
      <c r="AM51" s="249">
        <f t="shared" ca="1" si="93"/>
        <v>0</v>
      </c>
      <c r="AN51" s="249">
        <f t="shared" ca="1" si="93"/>
        <v>0</v>
      </c>
      <c r="AO51" s="249">
        <f t="shared" ca="1" si="93"/>
        <v>0</v>
      </c>
      <c r="AP51" s="249">
        <f t="shared" ca="1" si="93"/>
        <v>0</v>
      </c>
      <c r="AQ51" s="249">
        <f t="shared" ca="1" si="93"/>
        <v>0</v>
      </c>
      <c r="AR51" s="249">
        <f t="shared" ca="1" si="93"/>
        <v>0</v>
      </c>
      <c r="AS51" s="249">
        <f t="shared" ca="1" si="93"/>
        <v>0</v>
      </c>
      <c r="AT51" s="249">
        <f t="shared" ca="1" si="93"/>
        <v>0</v>
      </c>
      <c r="AU51" s="249">
        <f t="shared" ca="1" si="93"/>
        <v>0</v>
      </c>
      <c r="AV51" s="249">
        <f t="shared" ref="AV51:BW51" ca="1" si="94">IF(AV50&gt;AV47,AV47-AV50, 0)</f>
        <v>0</v>
      </c>
      <c r="AW51" s="249">
        <f t="shared" ca="1" si="94"/>
        <v>0</v>
      </c>
      <c r="AX51" s="249">
        <f t="shared" ca="1" si="94"/>
        <v>0</v>
      </c>
      <c r="AY51" s="249">
        <f t="shared" ca="1" si="94"/>
        <v>0</v>
      </c>
      <c r="AZ51" s="249">
        <f t="shared" ca="1" si="94"/>
        <v>0</v>
      </c>
      <c r="BA51" s="249">
        <f t="shared" ca="1" si="94"/>
        <v>0</v>
      </c>
      <c r="BB51" s="249">
        <f t="shared" ca="1" si="94"/>
        <v>0</v>
      </c>
      <c r="BC51" s="249">
        <f t="shared" ca="1" si="94"/>
        <v>0</v>
      </c>
      <c r="BD51" s="249">
        <f t="shared" ca="1" si="94"/>
        <v>0</v>
      </c>
      <c r="BE51" s="249">
        <f t="shared" ca="1" si="94"/>
        <v>0</v>
      </c>
      <c r="BF51" s="249">
        <f t="shared" ca="1" si="94"/>
        <v>0</v>
      </c>
      <c r="BG51" s="249">
        <f t="shared" ca="1" si="94"/>
        <v>0</v>
      </c>
      <c r="BH51" s="249">
        <f t="shared" ca="1" si="94"/>
        <v>0</v>
      </c>
      <c r="BI51" s="249">
        <f t="shared" ca="1" si="94"/>
        <v>0</v>
      </c>
      <c r="BJ51" s="249">
        <f t="shared" ca="1" si="94"/>
        <v>0</v>
      </c>
      <c r="BK51" s="249">
        <f t="shared" ca="1" si="94"/>
        <v>0</v>
      </c>
      <c r="BL51" s="249">
        <f t="shared" ca="1" si="94"/>
        <v>0</v>
      </c>
      <c r="BM51" s="249">
        <f t="shared" ca="1" si="94"/>
        <v>0</v>
      </c>
      <c r="BN51" s="249">
        <f t="shared" ca="1" si="94"/>
        <v>0</v>
      </c>
      <c r="BO51" s="249">
        <f t="shared" ca="1" si="94"/>
        <v>0</v>
      </c>
      <c r="BP51" s="249">
        <f t="shared" ca="1" si="94"/>
        <v>0</v>
      </c>
      <c r="BQ51" s="249">
        <f t="shared" ca="1" si="94"/>
        <v>0</v>
      </c>
      <c r="BR51" s="249">
        <f t="shared" ca="1" si="94"/>
        <v>0</v>
      </c>
      <c r="BS51" s="249">
        <f t="shared" ca="1" si="94"/>
        <v>0</v>
      </c>
      <c r="BT51" s="249">
        <f t="shared" ca="1" si="94"/>
        <v>0</v>
      </c>
      <c r="BU51" s="249">
        <f t="shared" ca="1" si="94"/>
        <v>0</v>
      </c>
      <c r="BV51" s="249">
        <f t="shared" ca="1" si="94"/>
        <v>0</v>
      </c>
      <c r="BW51" s="249">
        <f t="shared" ca="1" si="94"/>
        <v>0</v>
      </c>
    </row>
    <row r="52" spans="1:75" x14ac:dyDescent="0.35">
      <c r="B52" s="2" t="s">
        <v>384</v>
      </c>
      <c r="C52" s="8" t="s">
        <v>79</v>
      </c>
      <c r="E52" s="249">
        <f ca="1">IF(E50&lt;E47,E47-E50, 0)</f>
        <v>0</v>
      </c>
      <c r="G52" s="249">
        <f ca="1">IF(G50&lt;G47,G47-G50, 0)</f>
        <v>0</v>
      </c>
      <c r="H52" s="249">
        <f ca="1">IF(H50&lt;H47,H47-H50, 0)</f>
        <v>0</v>
      </c>
      <c r="I52" s="249">
        <f t="shared" ref="I52:J52" ca="1" si="95">IF(I50&lt;I47,I47-I50, 0)</f>
        <v>0</v>
      </c>
      <c r="J52" s="249">
        <f t="shared" ca="1" si="95"/>
        <v>0</v>
      </c>
      <c r="K52" s="249">
        <f ca="1">IF(K50&lt;K47,K47-K50, 0)</f>
        <v>0</v>
      </c>
      <c r="L52" s="249">
        <f ca="1">IF(L50&lt;L47,L47-L50, 0)</f>
        <v>0</v>
      </c>
      <c r="N52" s="249">
        <f ca="1">IF(N50&lt;N47,N47-N50, 0)</f>
        <v>0</v>
      </c>
      <c r="P52" s="249">
        <f t="shared" ref="P52:AU52" ca="1" si="96">IF(P50&lt;P47,P47-P50, 0)</f>
        <v>0</v>
      </c>
      <c r="Q52" s="249">
        <f t="shared" ca="1" si="96"/>
        <v>0</v>
      </c>
      <c r="R52" s="249">
        <f t="shared" ca="1" si="96"/>
        <v>0</v>
      </c>
      <c r="S52" s="249">
        <f t="shared" ca="1" si="96"/>
        <v>0</v>
      </c>
      <c r="T52" s="249">
        <f t="shared" ca="1" si="96"/>
        <v>0</v>
      </c>
      <c r="U52" s="249">
        <f t="shared" ca="1" si="96"/>
        <v>0</v>
      </c>
      <c r="V52" s="249">
        <f t="shared" ca="1" si="96"/>
        <v>0</v>
      </c>
      <c r="W52" s="249">
        <f t="shared" ca="1" si="96"/>
        <v>0</v>
      </c>
      <c r="X52" s="249">
        <f t="shared" ca="1" si="96"/>
        <v>0</v>
      </c>
      <c r="Y52" s="249">
        <f t="shared" ca="1" si="96"/>
        <v>0</v>
      </c>
      <c r="Z52" s="249">
        <f t="shared" ca="1" si="96"/>
        <v>0</v>
      </c>
      <c r="AA52" s="249">
        <f t="shared" ca="1" si="96"/>
        <v>0</v>
      </c>
      <c r="AB52" s="249">
        <f t="shared" ca="1" si="96"/>
        <v>0</v>
      </c>
      <c r="AC52" s="249">
        <f t="shared" ca="1" si="96"/>
        <v>0</v>
      </c>
      <c r="AD52" s="249">
        <f t="shared" ca="1" si="96"/>
        <v>0</v>
      </c>
      <c r="AE52" s="249">
        <f t="shared" ca="1" si="96"/>
        <v>0</v>
      </c>
      <c r="AF52" s="249">
        <f t="shared" ca="1" si="96"/>
        <v>0</v>
      </c>
      <c r="AG52" s="249">
        <f t="shared" ca="1" si="96"/>
        <v>0</v>
      </c>
      <c r="AH52" s="249">
        <f t="shared" ca="1" si="96"/>
        <v>0</v>
      </c>
      <c r="AI52" s="249">
        <f t="shared" ca="1" si="96"/>
        <v>0</v>
      </c>
      <c r="AJ52" s="249">
        <f t="shared" ca="1" si="96"/>
        <v>0</v>
      </c>
      <c r="AK52" s="249">
        <f t="shared" ca="1" si="96"/>
        <v>0</v>
      </c>
      <c r="AL52" s="249">
        <f t="shared" ca="1" si="96"/>
        <v>0</v>
      </c>
      <c r="AM52" s="249">
        <f t="shared" ca="1" si="96"/>
        <v>0</v>
      </c>
      <c r="AN52" s="249">
        <f t="shared" ca="1" si="96"/>
        <v>0</v>
      </c>
      <c r="AO52" s="249">
        <f t="shared" ca="1" si="96"/>
        <v>0</v>
      </c>
      <c r="AP52" s="249">
        <f t="shared" ca="1" si="96"/>
        <v>0</v>
      </c>
      <c r="AQ52" s="249">
        <f t="shared" ca="1" si="96"/>
        <v>0</v>
      </c>
      <c r="AR52" s="249">
        <f t="shared" ca="1" si="96"/>
        <v>0</v>
      </c>
      <c r="AS52" s="249">
        <f t="shared" ca="1" si="96"/>
        <v>0</v>
      </c>
      <c r="AT52" s="249">
        <f t="shared" ca="1" si="96"/>
        <v>0</v>
      </c>
      <c r="AU52" s="249">
        <f t="shared" ca="1" si="96"/>
        <v>0</v>
      </c>
      <c r="AV52" s="249">
        <f t="shared" ref="AV52:BW52" ca="1" si="97">IF(AV50&lt;AV47,AV47-AV50, 0)</f>
        <v>0</v>
      </c>
      <c r="AW52" s="249">
        <f t="shared" ca="1" si="97"/>
        <v>0</v>
      </c>
      <c r="AX52" s="249">
        <f t="shared" ca="1" si="97"/>
        <v>0</v>
      </c>
      <c r="AY52" s="249">
        <f t="shared" ca="1" si="97"/>
        <v>0</v>
      </c>
      <c r="AZ52" s="249">
        <f t="shared" ca="1" si="97"/>
        <v>0</v>
      </c>
      <c r="BA52" s="249">
        <f t="shared" ca="1" si="97"/>
        <v>0</v>
      </c>
      <c r="BB52" s="249">
        <f t="shared" ca="1" si="97"/>
        <v>0</v>
      </c>
      <c r="BC52" s="249">
        <f t="shared" ca="1" si="97"/>
        <v>0</v>
      </c>
      <c r="BD52" s="249">
        <f t="shared" ca="1" si="97"/>
        <v>0</v>
      </c>
      <c r="BE52" s="249">
        <f t="shared" ca="1" si="97"/>
        <v>0</v>
      </c>
      <c r="BF52" s="249">
        <f t="shared" ca="1" si="97"/>
        <v>0</v>
      </c>
      <c r="BG52" s="249">
        <f t="shared" ca="1" si="97"/>
        <v>0</v>
      </c>
      <c r="BH52" s="249">
        <f t="shared" ca="1" si="97"/>
        <v>0</v>
      </c>
      <c r="BI52" s="249">
        <f t="shared" ca="1" si="97"/>
        <v>0</v>
      </c>
      <c r="BJ52" s="249">
        <f t="shared" ca="1" si="97"/>
        <v>0</v>
      </c>
      <c r="BK52" s="249">
        <f t="shared" ca="1" si="97"/>
        <v>0</v>
      </c>
      <c r="BL52" s="249">
        <f t="shared" ca="1" si="97"/>
        <v>0</v>
      </c>
      <c r="BM52" s="249">
        <f t="shared" ca="1" si="97"/>
        <v>0</v>
      </c>
      <c r="BN52" s="249">
        <f t="shared" ca="1" si="97"/>
        <v>0</v>
      </c>
      <c r="BO52" s="249">
        <f t="shared" ca="1" si="97"/>
        <v>0</v>
      </c>
      <c r="BP52" s="249">
        <f t="shared" ca="1" si="97"/>
        <v>0</v>
      </c>
      <c r="BQ52" s="249">
        <f t="shared" ca="1" si="97"/>
        <v>0</v>
      </c>
      <c r="BR52" s="249">
        <f t="shared" ca="1" si="97"/>
        <v>0</v>
      </c>
      <c r="BS52" s="249">
        <f t="shared" ca="1" si="97"/>
        <v>0</v>
      </c>
      <c r="BT52" s="249">
        <f t="shared" ca="1" si="97"/>
        <v>0</v>
      </c>
      <c r="BU52" s="249">
        <f t="shared" ca="1" si="97"/>
        <v>0</v>
      </c>
      <c r="BV52" s="249">
        <f t="shared" ca="1" si="97"/>
        <v>0</v>
      </c>
      <c r="BW52" s="249">
        <f t="shared" ca="1" si="97"/>
        <v>0</v>
      </c>
    </row>
    <row r="54" spans="1:75" x14ac:dyDescent="0.35">
      <c r="B54" s="2" t="s">
        <v>385</v>
      </c>
      <c r="C54" s="8"/>
      <c r="D54" s="8"/>
      <c r="E54" s="42">
        <f ca="1">E47-E50</f>
        <v>0</v>
      </c>
      <c r="F54" s="8"/>
      <c r="G54" s="8"/>
      <c r="H54" s="8"/>
      <c r="I54" s="8"/>
      <c r="J54" s="8"/>
      <c r="K54" s="8"/>
      <c r="L54" s="8"/>
      <c r="M54" s="8"/>
      <c r="N54" s="8"/>
      <c r="O54" s="8"/>
    </row>
    <row r="55" spans="1:75" x14ac:dyDescent="0.35">
      <c r="C55" s="8"/>
      <c r="D55" s="8"/>
      <c r="F55" s="8"/>
      <c r="G55" s="8"/>
      <c r="H55" s="8"/>
      <c r="I55" s="8"/>
      <c r="J55" s="8"/>
      <c r="K55" s="8"/>
      <c r="L55" s="8"/>
      <c r="M55" s="8"/>
      <c r="N55" s="8"/>
      <c r="O55" s="8"/>
    </row>
    <row r="56" spans="1:75" x14ac:dyDescent="0.35">
      <c r="C56" s="8"/>
      <c r="D56" s="8"/>
      <c r="F56" s="8"/>
      <c r="G56" s="8"/>
      <c r="H56" s="8"/>
      <c r="I56" s="8"/>
      <c r="J56" s="8"/>
      <c r="K56" s="8"/>
      <c r="L56" s="8"/>
      <c r="M56" s="8"/>
      <c r="N56" s="8"/>
      <c r="O56" s="8"/>
    </row>
    <row r="57" spans="1:75" ht="18" x14ac:dyDescent="0.35">
      <c r="A57" s="244">
        <f>MAX(A$11:A56)+1</f>
        <v>6</v>
      </c>
      <c r="B57" s="7" t="s">
        <v>386</v>
      </c>
      <c r="C57" s="8"/>
      <c r="D57" s="8"/>
      <c r="F57" s="8"/>
      <c r="G57" s="8"/>
      <c r="H57" s="8"/>
      <c r="I57" s="8"/>
      <c r="J57" s="8"/>
      <c r="K57" s="8"/>
      <c r="L57" s="8"/>
      <c r="M57" s="8"/>
      <c r="N57" s="8"/>
      <c r="O57" s="8"/>
    </row>
    <row r="58" spans="1:75" x14ac:dyDescent="0.35">
      <c r="B58" s="2" t="s">
        <v>376</v>
      </c>
      <c r="C58" s="8" t="s">
        <v>79</v>
      </c>
      <c r="P58" s="249">
        <f t="shared" ref="P58:AU58" ca="1" si="98">P28</f>
        <v>0</v>
      </c>
      <c r="Q58" s="249">
        <f t="shared" ca="1" si="98"/>
        <v>0</v>
      </c>
      <c r="R58" s="249">
        <f t="shared" ca="1" si="98"/>
        <v>0</v>
      </c>
      <c r="S58" s="249">
        <f t="shared" ca="1" si="98"/>
        <v>0</v>
      </c>
      <c r="T58" s="249">
        <f t="shared" ca="1" si="98"/>
        <v>0</v>
      </c>
      <c r="U58" s="249">
        <f t="shared" ca="1" si="98"/>
        <v>0</v>
      </c>
      <c r="V58" s="249">
        <f t="shared" ca="1" si="98"/>
        <v>0</v>
      </c>
      <c r="W58" s="249">
        <f t="shared" ca="1" si="98"/>
        <v>0</v>
      </c>
      <c r="X58" s="249">
        <f t="shared" ca="1" si="98"/>
        <v>0</v>
      </c>
      <c r="Y58" s="249">
        <f t="shared" ca="1" si="98"/>
        <v>0</v>
      </c>
      <c r="Z58" s="249">
        <f t="shared" ca="1" si="98"/>
        <v>0</v>
      </c>
      <c r="AA58" s="249">
        <f t="shared" ca="1" si="98"/>
        <v>0</v>
      </c>
      <c r="AB58" s="249">
        <f t="shared" ca="1" si="98"/>
        <v>0</v>
      </c>
      <c r="AC58" s="249">
        <f t="shared" ca="1" si="98"/>
        <v>0</v>
      </c>
      <c r="AD58" s="249">
        <f t="shared" ca="1" si="98"/>
        <v>0</v>
      </c>
      <c r="AE58" s="249">
        <f t="shared" ca="1" si="98"/>
        <v>0</v>
      </c>
      <c r="AF58" s="249">
        <f t="shared" ca="1" si="98"/>
        <v>0</v>
      </c>
      <c r="AG58" s="249">
        <f t="shared" ca="1" si="98"/>
        <v>0</v>
      </c>
      <c r="AH58" s="249">
        <f t="shared" ca="1" si="98"/>
        <v>0</v>
      </c>
      <c r="AI58" s="249">
        <f t="shared" ca="1" si="98"/>
        <v>0</v>
      </c>
      <c r="AJ58" s="249">
        <f t="shared" ca="1" si="98"/>
        <v>0</v>
      </c>
      <c r="AK58" s="249">
        <f t="shared" ca="1" si="98"/>
        <v>0</v>
      </c>
      <c r="AL58" s="249">
        <f t="shared" ca="1" si="98"/>
        <v>0</v>
      </c>
      <c r="AM58" s="249">
        <f t="shared" ca="1" si="98"/>
        <v>0</v>
      </c>
      <c r="AN58" s="249">
        <f t="shared" ca="1" si="98"/>
        <v>0</v>
      </c>
      <c r="AO58" s="249">
        <f t="shared" ca="1" si="98"/>
        <v>0</v>
      </c>
      <c r="AP58" s="249">
        <f t="shared" ca="1" si="98"/>
        <v>0</v>
      </c>
      <c r="AQ58" s="249">
        <f t="shared" ca="1" si="98"/>
        <v>0</v>
      </c>
      <c r="AR58" s="249">
        <f t="shared" ca="1" si="98"/>
        <v>0</v>
      </c>
      <c r="AS58" s="249">
        <f t="shared" ca="1" si="98"/>
        <v>0</v>
      </c>
      <c r="AT58" s="249">
        <f t="shared" ca="1" si="98"/>
        <v>0</v>
      </c>
      <c r="AU58" s="249">
        <f t="shared" ca="1" si="98"/>
        <v>0</v>
      </c>
      <c r="AV58" s="249">
        <f t="shared" ref="AV58:BW58" ca="1" si="99">AV28</f>
        <v>0</v>
      </c>
      <c r="AW58" s="249">
        <f t="shared" ca="1" si="99"/>
        <v>0</v>
      </c>
      <c r="AX58" s="249">
        <f t="shared" ca="1" si="99"/>
        <v>0</v>
      </c>
      <c r="AY58" s="249">
        <f t="shared" ca="1" si="99"/>
        <v>0</v>
      </c>
      <c r="AZ58" s="249">
        <f t="shared" ca="1" si="99"/>
        <v>0</v>
      </c>
      <c r="BA58" s="249">
        <f t="shared" ca="1" si="99"/>
        <v>0</v>
      </c>
      <c r="BB58" s="249">
        <f t="shared" ca="1" si="99"/>
        <v>0</v>
      </c>
      <c r="BC58" s="249">
        <f t="shared" ca="1" si="99"/>
        <v>0</v>
      </c>
      <c r="BD58" s="249">
        <f t="shared" ca="1" si="99"/>
        <v>0</v>
      </c>
      <c r="BE58" s="249">
        <f t="shared" ca="1" si="99"/>
        <v>0</v>
      </c>
      <c r="BF58" s="249">
        <f t="shared" ca="1" si="99"/>
        <v>0</v>
      </c>
      <c r="BG58" s="249">
        <f t="shared" ca="1" si="99"/>
        <v>0</v>
      </c>
      <c r="BH58" s="249">
        <f t="shared" ca="1" si="99"/>
        <v>0</v>
      </c>
      <c r="BI58" s="249">
        <f t="shared" ca="1" si="99"/>
        <v>0</v>
      </c>
      <c r="BJ58" s="249">
        <f t="shared" ca="1" si="99"/>
        <v>0</v>
      </c>
      <c r="BK58" s="249">
        <f t="shared" ca="1" si="99"/>
        <v>0</v>
      </c>
      <c r="BL58" s="249">
        <f t="shared" ca="1" si="99"/>
        <v>0</v>
      </c>
      <c r="BM58" s="249">
        <f t="shared" ca="1" si="99"/>
        <v>0</v>
      </c>
      <c r="BN58" s="249">
        <f t="shared" ca="1" si="99"/>
        <v>0</v>
      </c>
      <c r="BO58" s="249">
        <f t="shared" ca="1" si="99"/>
        <v>0</v>
      </c>
      <c r="BP58" s="249">
        <f t="shared" ca="1" si="99"/>
        <v>0</v>
      </c>
      <c r="BQ58" s="249">
        <f t="shared" ca="1" si="99"/>
        <v>0</v>
      </c>
      <c r="BR58" s="249">
        <f t="shared" ca="1" si="99"/>
        <v>0</v>
      </c>
      <c r="BS58" s="249">
        <f t="shared" ca="1" si="99"/>
        <v>0</v>
      </c>
      <c r="BT58" s="249">
        <f t="shared" ca="1" si="99"/>
        <v>0</v>
      </c>
      <c r="BU58" s="249">
        <f t="shared" ca="1" si="99"/>
        <v>0</v>
      </c>
      <c r="BV58" s="249">
        <f t="shared" ca="1" si="99"/>
        <v>0</v>
      </c>
      <c r="BW58" s="249">
        <f t="shared" ca="1" si="99"/>
        <v>0</v>
      </c>
    </row>
    <row r="59" spans="1:75" x14ac:dyDescent="0.35">
      <c r="B59" s="2" t="s">
        <v>386</v>
      </c>
      <c r="C59" s="8" t="s">
        <v>79</v>
      </c>
      <c r="P59" s="249">
        <f t="shared" ref="P59:AU59" ca="1" si="100">IF(P16=0, 0, P41/P16)</f>
        <v>0</v>
      </c>
      <c r="Q59" s="249">
        <f t="shared" ca="1" si="100"/>
        <v>0</v>
      </c>
      <c r="R59" s="249">
        <f t="shared" ca="1" si="100"/>
        <v>0</v>
      </c>
      <c r="S59" s="249">
        <f t="shared" ca="1" si="100"/>
        <v>0</v>
      </c>
      <c r="T59" s="249">
        <f t="shared" ca="1" si="100"/>
        <v>0</v>
      </c>
      <c r="U59" s="249">
        <f t="shared" ca="1" si="100"/>
        <v>0</v>
      </c>
      <c r="V59" s="249">
        <f t="shared" ca="1" si="100"/>
        <v>0</v>
      </c>
      <c r="W59" s="249">
        <f t="shared" ca="1" si="100"/>
        <v>0</v>
      </c>
      <c r="X59" s="249">
        <f t="shared" ca="1" si="100"/>
        <v>0</v>
      </c>
      <c r="Y59" s="249">
        <f t="shared" ca="1" si="100"/>
        <v>0</v>
      </c>
      <c r="Z59" s="249">
        <f t="shared" ca="1" si="100"/>
        <v>0</v>
      </c>
      <c r="AA59" s="249">
        <f t="shared" ca="1" si="100"/>
        <v>0</v>
      </c>
      <c r="AB59" s="249">
        <f t="shared" ca="1" si="100"/>
        <v>0</v>
      </c>
      <c r="AC59" s="249">
        <f t="shared" ca="1" si="100"/>
        <v>0</v>
      </c>
      <c r="AD59" s="249">
        <f t="shared" ca="1" si="100"/>
        <v>0</v>
      </c>
      <c r="AE59" s="249">
        <f t="shared" ca="1" si="100"/>
        <v>0</v>
      </c>
      <c r="AF59" s="249">
        <f t="shared" ca="1" si="100"/>
        <v>0</v>
      </c>
      <c r="AG59" s="249">
        <f t="shared" ca="1" si="100"/>
        <v>0</v>
      </c>
      <c r="AH59" s="249">
        <f t="shared" ca="1" si="100"/>
        <v>0</v>
      </c>
      <c r="AI59" s="249">
        <f t="shared" ca="1" si="100"/>
        <v>0</v>
      </c>
      <c r="AJ59" s="249">
        <f t="shared" ca="1" si="100"/>
        <v>0</v>
      </c>
      <c r="AK59" s="249">
        <f t="shared" ca="1" si="100"/>
        <v>0</v>
      </c>
      <c r="AL59" s="249">
        <f t="shared" ca="1" si="100"/>
        <v>0</v>
      </c>
      <c r="AM59" s="249">
        <f t="shared" ca="1" si="100"/>
        <v>0</v>
      </c>
      <c r="AN59" s="249">
        <f t="shared" ca="1" si="100"/>
        <v>0</v>
      </c>
      <c r="AO59" s="249">
        <f t="shared" ca="1" si="100"/>
        <v>0</v>
      </c>
      <c r="AP59" s="249">
        <f t="shared" ca="1" si="100"/>
        <v>0</v>
      </c>
      <c r="AQ59" s="249">
        <f t="shared" ca="1" si="100"/>
        <v>0</v>
      </c>
      <c r="AR59" s="249">
        <f t="shared" ca="1" si="100"/>
        <v>0</v>
      </c>
      <c r="AS59" s="249">
        <f t="shared" ca="1" si="100"/>
        <v>0</v>
      </c>
      <c r="AT59" s="249">
        <f t="shared" ca="1" si="100"/>
        <v>0</v>
      </c>
      <c r="AU59" s="249">
        <f t="shared" ca="1" si="100"/>
        <v>0</v>
      </c>
      <c r="AV59" s="249">
        <f t="shared" ref="AV59:BW59" ca="1" si="101">IF(AV16=0, 0, AV41/AV16)</f>
        <v>0</v>
      </c>
      <c r="AW59" s="249">
        <f t="shared" ca="1" si="101"/>
        <v>0</v>
      </c>
      <c r="AX59" s="249">
        <f t="shared" ca="1" si="101"/>
        <v>0</v>
      </c>
      <c r="AY59" s="249">
        <f t="shared" ca="1" si="101"/>
        <v>0</v>
      </c>
      <c r="AZ59" s="249">
        <f t="shared" ca="1" si="101"/>
        <v>0</v>
      </c>
      <c r="BA59" s="249">
        <f t="shared" ca="1" si="101"/>
        <v>0</v>
      </c>
      <c r="BB59" s="249">
        <f t="shared" ca="1" si="101"/>
        <v>0</v>
      </c>
      <c r="BC59" s="249">
        <f t="shared" ca="1" si="101"/>
        <v>0</v>
      </c>
      <c r="BD59" s="249">
        <f t="shared" ca="1" si="101"/>
        <v>0</v>
      </c>
      <c r="BE59" s="249">
        <f t="shared" ca="1" si="101"/>
        <v>0</v>
      </c>
      <c r="BF59" s="249">
        <f t="shared" ca="1" si="101"/>
        <v>0</v>
      </c>
      <c r="BG59" s="249">
        <f t="shared" ca="1" si="101"/>
        <v>0</v>
      </c>
      <c r="BH59" s="249">
        <f t="shared" ca="1" si="101"/>
        <v>0</v>
      </c>
      <c r="BI59" s="249">
        <f t="shared" ca="1" si="101"/>
        <v>0</v>
      </c>
      <c r="BJ59" s="249">
        <f t="shared" ca="1" si="101"/>
        <v>0</v>
      </c>
      <c r="BK59" s="249">
        <f t="shared" ca="1" si="101"/>
        <v>0</v>
      </c>
      <c r="BL59" s="249">
        <f t="shared" ca="1" si="101"/>
        <v>0</v>
      </c>
      <c r="BM59" s="249">
        <f t="shared" ca="1" si="101"/>
        <v>0</v>
      </c>
      <c r="BN59" s="249">
        <f t="shared" ca="1" si="101"/>
        <v>0</v>
      </c>
      <c r="BO59" s="249">
        <f t="shared" ca="1" si="101"/>
        <v>0</v>
      </c>
      <c r="BP59" s="249">
        <f t="shared" ca="1" si="101"/>
        <v>0</v>
      </c>
      <c r="BQ59" s="249">
        <f t="shared" ca="1" si="101"/>
        <v>0</v>
      </c>
      <c r="BR59" s="249">
        <f t="shared" ca="1" si="101"/>
        <v>0</v>
      </c>
      <c r="BS59" s="249">
        <f t="shared" ca="1" si="101"/>
        <v>0</v>
      </c>
      <c r="BT59" s="249">
        <f t="shared" ca="1" si="101"/>
        <v>0</v>
      </c>
      <c r="BU59" s="249">
        <f t="shared" ca="1" si="101"/>
        <v>0</v>
      </c>
      <c r="BV59" s="249">
        <f t="shared" ca="1" si="101"/>
        <v>0</v>
      </c>
      <c r="BW59" s="249">
        <f t="shared" ca="1" si="101"/>
        <v>0</v>
      </c>
    </row>
    <row r="60" spans="1:75" x14ac:dyDescent="0.35">
      <c r="B60" s="2" t="s">
        <v>387</v>
      </c>
      <c r="C60" s="8"/>
      <c r="P60" s="249">
        <f ca="1">P58-P59</f>
        <v>0</v>
      </c>
      <c r="Q60" s="249">
        <f t="shared" ref="Q60:BC60" ca="1" si="102">Q58-Q59</f>
        <v>0</v>
      </c>
      <c r="R60" s="249">
        <f t="shared" ca="1" si="102"/>
        <v>0</v>
      </c>
      <c r="S60" s="249">
        <f t="shared" ca="1" si="102"/>
        <v>0</v>
      </c>
      <c r="T60" s="249">
        <f t="shared" ca="1" si="102"/>
        <v>0</v>
      </c>
      <c r="U60" s="249">
        <f t="shared" ca="1" si="102"/>
        <v>0</v>
      </c>
      <c r="V60" s="249">
        <f t="shared" ca="1" si="102"/>
        <v>0</v>
      </c>
      <c r="W60" s="249">
        <f t="shared" ca="1" si="102"/>
        <v>0</v>
      </c>
      <c r="X60" s="249">
        <f t="shared" ca="1" si="102"/>
        <v>0</v>
      </c>
      <c r="Y60" s="249">
        <f t="shared" ca="1" si="102"/>
        <v>0</v>
      </c>
      <c r="Z60" s="249">
        <f t="shared" ca="1" si="102"/>
        <v>0</v>
      </c>
      <c r="AA60" s="249">
        <f t="shared" ca="1" si="102"/>
        <v>0</v>
      </c>
      <c r="AB60" s="249">
        <f t="shared" ca="1" si="102"/>
        <v>0</v>
      </c>
      <c r="AC60" s="249">
        <f t="shared" ca="1" si="102"/>
        <v>0</v>
      </c>
      <c r="AD60" s="249">
        <f t="shared" ca="1" si="102"/>
        <v>0</v>
      </c>
      <c r="AE60" s="249">
        <f t="shared" ca="1" si="102"/>
        <v>0</v>
      </c>
      <c r="AF60" s="249">
        <f t="shared" ca="1" si="102"/>
        <v>0</v>
      </c>
      <c r="AG60" s="249">
        <f t="shared" ca="1" si="102"/>
        <v>0</v>
      </c>
      <c r="AH60" s="249">
        <f t="shared" ca="1" si="102"/>
        <v>0</v>
      </c>
      <c r="AI60" s="249">
        <f t="shared" ca="1" si="102"/>
        <v>0</v>
      </c>
      <c r="AJ60" s="249">
        <f t="shared" ca="1" si="102"/>
        <v>0</v>
      </c>
      <c r="AK60" s="249">
        <f t="shared" ca="1" si="102"/>
        <v>0</v>
      </c>
      <c r="AL60" s="249">
        <f t="shared" ca="1" si="102"/>
        <v>0</v>
      </c>
      <c r="AM60" s="249">
        <f t="shared" ca="1" si="102"/>
        <v>0</v>
      </c>
      <c r="AN60" s="249">
        <f t="shared" ca="1" si="102"/>
        <v>0</v>
      </c>
      <c r="AO60" s="249">
        <f t="shared" ca="1" si="102"/>
        <v>0</v>
      </c>
      <c r="AP60" s="249">
        <f t="shared" ca="1" si="102"/>
        <v>0</v>
      </c>
      <c r="AQ60" s="249">
        <f t="shared" ca="1" si="102"/>
        <v>0</v>
      </c>
      <c r="AR60" s="249">
        <f t="shared" ca="1" si="102"/>
        <v>0</v>
      </c>
      <c r="AS60" s="249">
        <f t="shared" ca="1" si="102"/>
        <v>0</v>
      </c>
      <c r="AT60" s="249">
        <f t="shared" ca="1" si="102"/>
        <v>0</v>
      </c>
      <c r="AU60" s="249">
        <f t="shared" ca="1" si="102"/>
        <v>0</v>
      </c>
      <c r="AV60" s="249">
        <f t="shared" ca="1" si="102"/>
        <v>0</v>
      </c>
      <c r="AW60" s="249">
        <f t="shared" ca="1" si="102"/>
        <v>0</v>
      </c>
      <c r="AX60" s="249">
        <f t="shared" ca="1" si="102"/>
        <v>0</v>
      </c>
      <c r="AY60" s="249">
        <f t="shared" ca="1" si="102"/>
        <v>0</v>
      </c>
      <c r="AZ60" s="249">
        <f t="shared" ca="1" si="102"/>
        <v>0</v>
      </c>
      <c r="BA60" s="249">
        <f t="shared" ca="1" si="102"/>
        <v>0</v>
      </c>
      <c r="BB60" s="249">
        <f t="shared" ca="1" si="102"/>
        <v>0</v>
      </c>
      <c r="BC60" s="249">
        <f t="shared" ca="1" si="102"/>
        <v>0</v>
      </c>
      <c r="BD60" s="249">
        <f t="shared" ref="BD60" ca="1" si="103">BD58-BD59</f>
        <v>0</v>
      </c>
      <c r="BE60" s="249">
        <f t="shared" ref="BE60" ca="1" si="104">BE58-BE59</f>
        <v>0</v>
      </c>
      <c r="BF60" s="249">
        <f t="shared" ref="BF60" ca="1" si="105">BF58-BF59</f>
        <v>0</v>
      </c>
      <c r="BG60" s="249">
        <f t="shared" ref="BG60" ca="1" si="106">BG58-BG59</f>
        <v>0</v>
      </c>
      <c r="BH60" s="249">
        <f t="shared" ref="BH60" ca="1" si="107">BH58-BH59</f>
        <v>0</v>
      </c>
      <c r="BI60" s="249">
        <f t="shared" ref="BI60" ca="1" si="108">BI58-BI59</f>
        <v>0</v>
      </c>
      <c r="BJ60" s="249">
        <f t="shared" ref="BJ60" ca="1" si="109">BJ58-BJ59</f>
        <v>0</v>
      </c>
      <c r="BK60" s="249">
        <f t="shared" ref="BK60" ca="1" si="110">BK58-BK59</f>
        <v>0</v>
      </c>
      <c r="BL60" s="249">
        <f t="shared" ref="BL60" ca="1" si="111">BL58-BL59</f>
        <v>0</v>
      </c>
      <c r="BM60" s="249">
        <f t="shared" ref="BM60" ca="1" si="112">BM58-BM59</f>
        <v>0</v>
      </c>
      <c r="BN60" s="249">
        <f t="shared" ref="BN60" ca="1" si="113">BN58-BN59</f>
        <v>0</v>
      </c>
      <c r="BO60" s="249">
        <f t="shared" ref="BO60" ca="1" si="114">BO58-BO59</f>
        <v>0</v>
      </c>
      <c r="BP60" s="249">
        <f t="shared" ref="BP60" ca="1" si="115">BP58-BP59</f>
        <v>0</v>
      </c>
      <c r="BQ60" s="249">
        <f t="shared" ref="BQ60" ca="1" si="116">BQ58-BQ59</f>
        <v>0</v>
      </c>
      <c r="BR60" s="249">
        <f t="shared" ref="BR60" ca="1" si="117">BR58-BR59</f>
        <v>0</v>
      </c>
      <c r="BS60" s="249">
        <f t="shared" ref="BS60" ca="1" si="118">BS58-BS59</f>
        <v>0</v>
      </c>
      <c r="BT60" s="249">
        <f t="shared" ref="BT60" ca="1" si="119">BT58-BT59</f>
        <v>0</v>
      </c>
      <c r="BU60" s="249">
        <f t="shared" ref="BU60" ca="1" si="120">BU58-BU59</f>
        <v>0</v>
      </c>
      <c r="BV60" s="249">
        <f t="shared" ref="BV60" ca="1" si="121">BV58-BV59</f>
        <v>0</v>
      </c>
      <c r="BW60" s="249">
        <f t="shared" ref="BW60" ca="1" si="122">BW58-BW59</f>
        <v>0</v>
      </c>
    </row>
    <row r="61" spans="1:75" x14ac:dyDescent="0.35">
      <c r="C61" s="8"/>
    </row>
    <row r="62" spans="1:75" x14ac:dyDescent="0.35">
      <c r="B62" s="2" t="s">
        <v>302</v>
      </c>
      <c r="C62" s="8"/>
      <c r="P62" s="249">
        <f t="shared" ref="P62:AU62" ca="1" si="123">P23</f>
        <v>0</v>
      </c>
      <c r="Q62" s="249">
        <f t="shared" ca="1" si="123"/>
        <v>0</v>
      </c>
      <c r="R62" s="249">
        <f t="shared" ca="1" si="123"/>
        <v>0</v>
      </c>
      <c r="S62" s="249">
        <f t="shared" ca="1" si="123"/>
        <v>0</v>
      </c>
      <c r="T62" s="249">
        <f t="shared" ca="1" si="123"/>
        <v>0</v>
      </c>
      <c r="U62" s="249">
        <f t="shared" ca="1" si="123"/>
        <v>0</v>
      </c>
      <c r="V62" s="249">
        <f t="shared" ca="1" si="123"/>
        <v>0</v>
      </c>
      <c r="W62" s="249">
        <f t="shared" ca="1" si="123"/>
        <v>0</v>
      </c>
      <c r="X62" s="249">
        <f t="shared" ca="1" si="123"/>
        <v>0</v>
      </c>
      <c r="Y62" s="249">
        <f t="shared" ca="1" si="123"/>
        <v>0</v>
      </c>
      <c r="Z62" s="249">
        <f t="shared" ca="1" si="123"/>
        <v>0</v>
      </c>
      <c r="AA62" s="249">
        <f t="shared" ca="1" si="123"/>
        <v>0</v>
      </c>
      <c r="AB62" s="249">
        <f t="shared" ca="1" si="123"/>
        <v>0</v>
      </c>
      <c r="AC62" s="249">
        <f t="shared" ca="1" si="123"/>
        <v>0</v>
      </c>
      <c r="AD62" s="249">
        <f t="shared" ca="1" si="123"/>
        <v>0</v>
      </c>
      <c r="AE62" s="249">
        <f t="shared" ca="1" si="123"/>
        <v>0</v>
      </c>
      <c r="AF62" s="249">
        <f t="shared" ca="1" si="123"/>
        <v>0</v>
      </c>
      <c r="AG62" s="249">
        <f t="shared" ca="1" si="123"/>
        <v>0</v>
      </c>
      <c r="AH62" s="249">
        <f t="shared" ca="1" si="123"/>
        <v>0</v>
      </c>
      <c r="AI62" s="249">
        <f t="shared" ca="1" si="123"/>
        <v>0</v>
      </c>
      <c r="AJ62" s="249">
        <f t="shared" ca="1" si="123"/>
        <v>0</v>
      </c>
      <c r="AK62" s="249">
        <f t="shared" ca="1" si="123"/>
        <v>0</v>
      </c>
      <c r="AL62" s="249">
        <f t="shared" ca="1" si="123"/>
        <v>0</v>
      </c>
      <c r="AM62" s="249">
        <f t="shared" ca="1" si="123"/>
        <v>0</v>
      </c>
      <c r="AN62" s="249">
        <f t="shared" ca="1" si="123"/>
        <v>0</v>
      </c>
      <c r="AO62" s="249">
        <f t="shared" ca="1" si="123"/>
        <v>0</v>
      </c>
      <c r="AP62" s="249">
        <f t="shared" ca="1" si="123"/>
        <v>0</v>
      </c>
      <c r="AQ62" s="249">
        <f t="shared" ca="1" si="123"/>
        <v>0</v>
      </c>
      <c r="AR62" s="249">
        <f t="shared" ca="1" si="123"/>
        <v>0</v>
      </c>
      <c r="AS62" s="249">
        <f t="shared" ca="1" si="123"/>
        <v>0</v>
      </c>
      <c r="AT62" s="249">
        <f t="shared" ca="1" si="123"/>
        <v>0</v>
      </c>
      <c r="AU62" s="249">
        <f t="shared" ca="1" si="123"/>
        <v>0</v>
      </c>
      <c r="AV62" s="249">
        <f t="shared" ref="AV62:BW62" ca="1" si="124">AV23</f>
        <v>0</v>
      </c>
      <c r="AW62" s="249">
        <f t="shared" ca="1" si="124"/>
        <v>0</v>
      </c>
      <c r="AX62" s="249">
        <f t="shared" ca="1" si="124"/>
        <v>0</v>
      </c>
      <c r="AY62" s="249">
        <f t="shared" ca="1" si="124"/>
        <v>0</v>
      </c>
      <c r="AZ62" s="249">
        <f t="shared" ca="1" si="124"/>
        <v>0</v>
      </c>
      <c r="BA62" s="249">
        <f t="shared" ca="1" si="124"/>
        <v>0</v>
      </c>
      <c r="BB62" s="249">
        <f t="shared" ca="1" si="124"/>
        <v>0</v>
      </c>
      <c r="BC62" s="249">
        <f t="shared" ca="1" si="124"/>
        <v>0</v>
      </c>
      <c r="BD62" s="249">
        <f t="shared" ca="1" si="124"/>
        <v>0</v>
      </c>
      <c r="BE62" s="249">
        <f t="shared" ca="1" si="124"/>
        <v>0</v>
      </c>
      <c r="BF62" s="249">
        <f t="shared" ca="1" si="124"/>
        <v>0</v>
      </c>
      <c r="BG62" s="249">
        <f t="shared" ca="1" si="124"/>
        <v>0</v>
      </c>
      <c r="BH62" s="249">
        <f t="shared" ca="1" si="124"/>
        <v>0</v>
      </c>
      <c r="BI62" s="249">
        <f t="shared" ca="1" si="124"/>
        <v>0</v>
      </c>
      <c r="BJ62" s="249">
        <f t="shared" ca="1" si="124"/>
        <v>0</v>
      </c>
      <c r="BK62" s="249">
        <f t="shared" ca="1" si="124"/>
        <v>0</v>
      </c>
      <c r="BL62" s="249">
        <f t="shared" ca="1" si="124"/>
        <v>0</v>
      </c>
      <c r="BM62" s="249">
        <f t="shared" ca="1" si="124"/>
        <v>0</v>
      </c>
      <c r="BN62" s="249">
        <f t="shared" ca="1" si="124"/>
        <v>0</v>
      </c>
      <c r="BO62" s="249">
        <f t="shared" ca="1" si="124"/>
        <v>0</v>
      </c>
      <c r="BP62" s="249">
        <f t="shared" ca="1" si="124"/>
        <v>0</v>
      </c>
      <c r="BQ62" s="249">
        <f t="shared" ca="1" si="124"/>
        <v>0</v>
      </c>
      <c r="BR62" s="249">
        <f t="shared" ca="1" si="124"/>
        <v>0</v>
      </c>
      <c r="BS62" s="249">
        <f t="shared" ca="1" si="124"/>
        <v>0</v>
      </c>
      <c r="BT62" s="249">
        <f t="shared" ca="1" si="124"/>
        <v>0</v>
      </c>
      <c r="BU62" s="249">
        <f t="shared" ca="1" si="124"/>
        <v>0</v>
      </c>
      <c r="BV62" s="249">
        <f t="shared" ca="1" si="124"/>
        <v>0</v>
      </c>
      <c r="BW62" s="249">
        <f t="shared" ca="1" si="124"/>
        <v>0</v>
      </c>
    </row>
    <row r="63" spans="1:75" x14ac:dyDescent="0.35">
      <c r="B63" s="2" t="s">
        <v>388</v>
      </c>
      <c r="C63" s="8" t="s">
        <v>79</v>
      </c>
      <c r="P63" s="249">
        <f ca="1">IF(P62&gt;P59,P59-P62, 0)</f>
        <v>0</v>
      </c>
      <c r="Q63" s="249">
        <f t="shared" ref="Q63:T63" ca="1" si="125">IF(Q62&gt;Q59,Q59-Q62, 0)</f>
        <v>0</v>
      </c>
      <c r="R63" s="249">
        <f t="shared" ca="1" si="125"/>
        <v>0</v>
      </c>
      <c r="S63" s="249">
        <f t="shared" ca="1" si="125"/>
        <v>0</v>
      </c>
      <c r="T63" s="249">
        <f t="shared" ca="1" si="125"/>
        <v>0</v>
      </c>
      <c r="U63" s="249">
        <f t="shared" ref="U63" ca="1" si="126">IF(U62&gt;U59,U59-U62, 0)</f>
        <v>0</v>
      </c>
      <c r="V63" s="249">
        <f t="shared" ref="V63" ca="1" si="127">IF(V62&gt;V59,V59-V62, 0)</f>
        <v>0</v>
      </c>
      <c r="W63" s="249">
        <f t="shared" ref="W63:X63" ca="1" si="128">IF(W62&gt;W59,W59-W62, 0)</f>
        <v>0</v>
      </c>
      <c r="X63" s="249">
        <f t="shared" ca="1" si="128"/>
        <v>0</v>
      </c>
      <c r="Y63" s="249">
        <f t="shared" ref="Y63" ca="1" si="129">IF(Y62&gt;Y59,Y59-Y62, 0)</f>
        <v>0</v>
      </c>
      <c r="Z63" s="249">
        <f t="shared" ref="Z63" ca="1" si="130">IF(Z62&gt;Z59,Z59-Z62, 0)</f>
        <v>0</v>
      </c>
      <c r="AA63" s="249">
        <f t="shared" ref="AA63:AB63" ca="1" si="131">IF(AA62&gt;AA59,AA59-AA62, 0)</f>
        <v>0</v>
      </c>
      <c r="AB63" s="249">
        <f t="shared" ca="1" si="131"/>
        <v>0</v>
      </c>
      <c r="AC63" s="249">
        <f t="shared" ref="AC63" ca="1" si="132">IF(AC62&gt;AC59,AC59-AC62, 0)</f>
        <v>0</v>
      </c>
      <c r="AD63" s="249">
        <f t="shared" ref="AD63" ca="1" si="133">IF(AD62&gt;AD59,AD59-AD62, 0)</f>
        <v>0</v>
      </c>
      <c r="AE63" s="249">
        <f t="shared" ref="AE63:AF63" ca="1" si="134">IF(AE62&gt;AE59,AE59-AE62, 0)</f>
        <v>0</v>
      </c>
      <c r="AF63" s="249">
        <f t="shared" ca="1" si="134"/>
        <v>0</v>
      </c>
      <c r="AG63" s="249">
        <f t="shared" ref="AG63" ca="1" si="135">IF(AG62&gt;AG59,AG59-AG62, 0)</f>
        <v>0</v>
      </c>
      <c r="AH63" s="249">
        <f t="shared" ref="AH63" ca="1" si="136">IF(AH62&gt;AH59,AH59-AH62, 0)</f>
        <v>0</v>
      </c>
      <c r="AI63" s="249">
        <f t="shared" ref="AI63" ca="1" si="137">IF(AI62&gt;AI59,AI59-AI62, 0)</f>
        <v>0</v>
      </c>
      <c r="AJ63" s="249">
        <f t="shared" ref="AJ63" ca="1" si="138">IF(AJ62&gt;AJ59,AJ59-AJ62, 0)</f>
        <v>0</v>
      </c>
      <c r="AK63" s="249">
        <f t="shared" ref="AK63" ca="1" si="139">IF(AK62&gt;AK59,AK59-AK62, 0)</f>
        <v>0</v>
      </c>
      <c r="AL63" s="249">
        <f t="shared" ref="AL63:AM63" ca="1" si="140">IF(AL62&gt;AL59,AL59-AL62, 0)</f>
        <v>0</v>
      </c>
      <c r="AM63" s="249">
        <f t="shared" ca="1" si="140"/>
        <v>0</v>
      </c>
      <c r="AN63" s="249">
        <f t="shared" ref="AN63" ca="1" si="141">IF(AN62&gt;AN59,AN59-AN62, 0)</f>
        <v>0</v>
      </c>
      <c r="AO63" s="249">
        <f t="shared" ref="AO63" ca="1" si="142">IF(AO62&gt;AO59,AO59-AO62, 0)</f>
        <v>0</v>
      </c>
      <c r="AP63" s="249">
        <f t="shared" ref="AP63:AQ63" ca="1" si="143">IF(AP62&gt;AP59,AP59-AP62, 0)</f>
        <v>0</v>
      </c>
      <c r="AQ63" s="249">
        <f t="shared" ca="1" si="143"/>
        <v>0</v>
      </c>
      <c r="AR63" s="249">
        <f t="shared" ref="AR63" ca="1" si="144">IF(AR62&gt;AR59,AR59-AR62, 0)</f>
        <v>0</v>
      </c>
      <c r="AS63" s="249">
        <f t="shared" ref="AS63" ca="1" si="145">IF(AS62&gt;AS59,AS59-AS62, 0)</f>
        <v>0</v>
      </c>
      <c r="AT63" s="249">
        <f t="shared" ref="AT63:AU63" ca="1" si="146">IF(AT62&gt;AT59,AT59-AT62, 0)</f>
        <v>0</v>
      </c>
      <c r="AU63" s="249">
        <f t="shared" ca="1" si="146"/>
        <v>0</v>
      </c>
      <c r="AV63" s="249">
        <f t="shared" ref="AV63" ca="1" si="147">IF(AV62&gt;AV59,AV59-AV62, 0)</f>
        <v>0</v>
      </c>
      <c r="AW63" s="249">
        <f t="shared" ref="AW63" ca="1" si="148">IF(AW62&gt;AW59,AW59-AW62, 0)</f>
        <v>0</v>
      </c>
      <c r="AX63" s="249">
        <f t="shared" ref="AX63:AY63" ca="1" si="149">IF(AX62&gt;AX59,AX59-AX62, 0)</f>
        <v>0</v>
      </c>
      <c r="AY63" s="249">
        <f t="shared" ca="1" si="149"/>
        <v>0</v>
      </c>
      <c r="AZ63" s="249">
        <f t="shared" ref="AZ63" ca="1" si="150">IF(AZ62&gt;AZ59,AZ59-AZ62, 0)</f>
        <v>0</v>
      </c>
      <c r="BA63" s="249">
        <f t="shared" ref="BA63" ca="1" si="151">IF(BA62&gt;BA59,BA59-BA62, 0)</f>
        <v>0</v>
      </c>
      <c r="BB63" s="249">
        <f t="shared" ref="BB63:BC63" ca="1" si="152">IF(BB62&gt;BB59,BB59-BB62, 0)</f>
        <v>0</v>
      </c>
      <c r="BC63" s="249">
        <f t="shared" ca="1" si="152"/>
        <v>0</v>
      </c>
      <c r="BD63" s="249">
        <f t="shared" ref="BD63" ca="1" si="153">IF(BD62&gt;BD59,BD59-BD62, 0)</f>
        <v>0</v>
      </c>
      <c r="BE63" s="249">
        <f t="shared" ref="BE63" ca="1" si="154">IF(BE62&gt;BE59,BE59-BE62, 0)</f>
        <v>0</v>
      </c>
      <c r="BF63" s="249">
        <f t="shared" ref="BF63:BG63" ca="1" si="155">IF(BF62&gt;BF59,BF59-BF62, 0)</f>
        <v>0</v>
      </c>
      <c r="BG63" s="249">
        <f t="shared" ca="1" si="155"/>
        <v>0</v>
      </c>
      <c r="BH63" s="249">
        <f t="shared" ref="BH63" ca="1" si="156">IF(BH62&gt;BH59,BH59-BH62, 0)</f>
        <v>0</v>
      </c>
      <c r="BI63" s="249">
        <f t="shared" ref="BI63" ca="1" si="157">IF(BI62&gt;BI59,BI59-BI62, 0)</f>
        <v>0</v>
      </c>
      <c r="BJ63" s="249">
        <f t="shared" ref="BJ63:BK63" ca="1" si="158">IF(BJ62&gt;BJ59,BJ59-BJ62, 0)</f>
        <v>0</v>
      </c>
      <c r="BK63" s="249">
        <f t="shared" ca="1" si="158"/>
        <v>0</v>
      </c>
      <c r="BL63" s="249">
        <f t="shared" ref="BL63" ca="1" si="159">IF(BL62&gt;BL59,BL59-BL62, 0)</f>
        <v>0</v>
      </c>
      <c r="BM63" s="249">
        <f t="shared" ref="BM63" ca="1" si="160">IF(BM62&gt;BM59,BM59-BM62, 0)</f>
        <v>0</v>
      </c>
      <c r="BN63" s="249">
        <f t="shared" ref="BN63:BO63" ca="1" si="161">IF(BN62&gt;BN59,BN59-BN62, 0)</f>
        <v>0</v>
      </c>
      <c r="BO63" s="249">
        <f t="shared" ca="1" si="161"/>
        <v>0</v>
      </c>
      <c r="BP63" s="249">
        <f t="shared" ref="BP63" ca="1" si="162">IF(BP62&gt;BP59,BP59-BP62, 0)</f>
        <v>0</v>
      </c>
      <c r="BQ63" s="249">
        <f t="shared" ref="BQ63" ca="1" si="163">IF(BQ62&gt;BQ59,BQ59-BQ62, 0)</f>
        <v>0</v>
      </c>
      <c r="BR63" s="249">
        <f t="shared" ref="BR63:BS63" ca="1" si="164">IF(BR62&gt;BR59,BR59-BR62, 0)</f>
        <v>0</v>
      </c>
      <c r="BS63" s="249">
        <f t="shared" ca="1" si="164"/>
        <v>0</v>
      </c>
      <c r="BT63" s="249">
        <f t="shared" ref="BT63" ca="1" si="165">IF(BT62&gt;BT59,BT59-BT62, 0)</f>
        <v>0</v>
      </c>
      <c r="BU63" s="249">
        <f t="shared" ref="BU63" ca="1" si="166">IF(BU62&gt;BU59,BU59-BU62, 0)</f>
        <v>0</v>
      </c>
      <c r="BV63" s="249">
        <f t="shared" ref="BV63:BW63" ca="1" si="167">IF(BV62&gt;BV59,BV59-BV62, 0)</f>
        <v>0</v>
      </c>
      <c r="BW63" s="249">
        <f t="shared" ca="1" si="167"/>
        <v>0</v>
      </c>
    </row>
    <row r="64" spans="1:75" x14ac:dyDescent="0.35">
      <c r="B64" s="2" t="s">
        <v>389</v>
      </c>
      <c r="C64" s="8" t="s">
        <v>79</v>
      </c>
      <c r="P64" s="249">
        <f ca="1">IF(P62&lt;P59,P59-P62, 0)</f>
        <v>0</v>
      </c>
      <c r="Q64" s="249">
        <f t="shared" ref="Q64:T64" ca="1" si="168">IF(Q62&lt;Q59,Q59-Q62, 0)</f>
        <v>0</v>
      </c>
      <c r="R64" s="249">
        <f t="shared" ca="1" si="168"/>
        <v>0</v>
      </c>
      <c r="S64" s="249">
        <f t="shared" ca="1" si="168"/>
        <v>0</v>
      </c>
      <c r="T64" s="249">
        <f t="shared" ca="1" si="168"/>
        <v>0</v>
      </c>
      <c r="U64" s="249">
        <f t="shared" ref="U64:BW64" ca="1" si="169">IF(U62&lt;U59,U59-U62, 0)</f>
        <v>0</v>
      </c>
      <c r="V64" s="249">
        <f t="shared" ca="1" si="169"/>
        <v>0</v>
      </c>
      <c r="W64" s="249">
        <f t="shared" ca="1" si="169"/>
        <v>0</v>
      </c>
      <c r="X64" s="249">
        <f t="shared" ca="1" si="169"/>
        <v>0</v>
      </c>
      <c r="Y64" s="249">
        <f t="shared" ca="1" si="169"/>
        <v>0</v>
      </c>
      <c r="Z64" s="249">
        <f t="shared" ca="1" si="169"/>
        <v>0</v>
      </c>
      <c r="AA64" s="249">
        <f t="shared" ca="1" si="169"/>
        <v>0</v>
      </c>
      <c r="AB64" s="249">
        <f t="shared" ca="1" si="169"/>
        <v>0</v>
      </c>
      <c r="AC64" s="249">
        <f t="shared" ca="1" si="169"/>
        <v>0</v>
      </c>
      <c r="AD64" s="249">
        <f t="shared" ca="1" si="169"/>
        <v>0</v>
      </c>
      <c r="AE64" s="249">
        <f t="shared" ca="1" si="169"/>
        <v>0</v>
      </c>
      <c r="AF64" s="249">
        <f t="shared" ca="1" si="169"/>
        <v>0</v>
      </c>
      <c r="AG64" s="249">
        <f t="shared" ca="1" si="169"/>
        <v>0</v>
      </c>
      <c r="AH64" s="249">
        <f t="shared" ca="1" si="169"/>
        <v>0</v>
      </c>
      <c r="AI64" s="249">
        <f t="shared" ca="1" si="169"/>
        <v>0</v>
      </c>
      <c r="AJ64" s="249">
        <f t="shared" ca="1" si="169"/>
        <v>0</v>
      </c>
      <c r="AK64" s="249">
        <f t="shared" ca="1" si="169"/>
        <v>0</v>
      </c>
      <c r="AL64" s="249">
        <f t="shared" ca="1" si="169"/>
        <v>0</v>
      </c>
      <c r="AM64" s="249">
        <f t="shared" ca="1" si="169"/>
        <v>0</v>
      </c>
      <c r="AN64" s="249">
        <f t="shared" ca="1" si="169"/>
        <v>0</v>
      </c>
      <c r="AO64" s="249">
        <f t="shared" ca="1" si="169"/>
        <v>0</v>
      </c>
      <c r="AP64" s="249">
        <f t="shared" ca="1" si="169"/>
        <v>0</v>
      </c>
      <c r="AQ64" s="249">
        <f t="shared" ca="1" si="169"/>
        <v>0</v>
      </c>
      <c r="AR64" s="249">
        <f t="shared" ca="1" si="169"/>
        <v>0</v>
      </c>
      <c r="AS64" s="249">
        <f t="shared" ca="1" si="169"/>
        <v>0</v>
      </c>
      <c r="AT64" s="249">
        <f t="shared" ca="1" si="169"/>
        <v>0</v>
      </c>
      <c r="AU64" s="249">
        <f t="shared" ca="1" si="169"/>
        <v>0</v>
      </c>
      <c r="AV64" s="249">
        <f t="shared" ca="1" si="169"/>
        <v>0</v>
      </c>
      <c r="AW64" s="249">
        <f t="shared" ca="1" si="169"/>
        <v>0</v>
      </c>
      <c r="AX64" s="249">
        <f t="shared" ca="1" si="169"/>
        <v>0</v>
      </c>
      <c r="AY64" s="249">
        <f t="shared" ca="1" si="169"/>
        <v>0</v>
      </c>
      <c r="AZ64" s="249">
        <f t="shared" ca="1" si="169"/>
        <v>0</v>
      </c>
      <c r="BA64" s="249">
        <f t="shared" ca="1" si="169"/>
        <v>0</v>
      </c>
      <c r="BB64" s="249">
        <f t="shared" ca="1" si="169"/>
        <v>0</v>
      </c>
      <c r="BC64" s="249">
        <f t="shared" ca="1" si="169"/>
        <v>0</v>
      </c>
      <c r="BD64" s="249">
        <f t="shared" ca="1" si="169"/>
        <v>0</v>
      </c>
      <c r="BE64" s="249">
        <f t="shared" ca="1" si="169"/>
        <v>0</v>
      </c>
      <c r="BF64" s="249">
        <f t="shared" ca="1" si="169"/>
        <v>0</v>
      </c>
      <c r="BG64" s="249">
        <f t="shared" ca="1" si="169"/>
        <v>0</v>
      </c>
      <c r="BH64" s="249">
        <f t="shared" ca="1" si="169"/>
        <v>0</v>
      </c>
      <c r="BI64" s="249">
        <f t="shared" ca="1" si="169"/>
        <v>0</v>
      </c>
      <c r="BJ64" s="249">
        <f t="shared" ca="1" si="169"/>
        <v>0</v>
      </c>
      <c r="BK64" s="249">
        <f t="shared" ca="1" si="169"/>
        <v>0</v>
      </c>
      <c r="BL64" s="249">
        <f t="shared" ca="1" si="169"/>
        <v>0</v>
      </c>
      <c r="BM64" s="249">
        <f t="shared" ca="1" si="169"/>
        <v>0</v>
      </c>
      <c r="BN64" s="249">
        <f t="shared" ca="1" si="169"/>
        <v>0</v>
      </c>
      <c r="BO64" s="249">
        <f t="shared" ca="1" si="169"/>
        <v>0</v>
      </c>
      <c r="BP64" s="249">
        <f t="shared" ca="1" si="169"/>
        <v>0</v>
      </c>
      <c r="BQ64" s="249">
        <f t="shared" ca="1" si="169"/>
        <v>0</v>
      </c>
      <c r="BR64" s="249">
        <f t="shared" ca="1" si="169"/>
        <v>0</v>
      </c>
      <c r="BS64" s="249">
        <f t="shared" ca="1" si="169"/>
        <v>0</v>
      </c>
      <c r="BT64" s="249">
        <f t="shared" ca="1" si="169"/>
        <v>0</v>
      </c>
      <c r="BU64" s="249">
        <f t="shared" ca="1" si="169"/>
        <v>0</v>
      </c>
      <c r="BV64" s="249">
        <f t="shared" ca="1" si="169"/>
        <v>0</v>
      </c>
      <c r="BW64" s="249">
        <f t="shared" ca="1" si="169"/>
        <v>0</v>
      </c>
    </row>
  </sheetData>
  <sheetProtection sheet="1" objects="1" scenarios="1"/>
  <pageMargins left="0.59055118110236227" right="0.39370078740157483" top="0.39370078740157483" bottom="0.59055118110236227" header="0.19685039370078741" footer="0.19685039370078741"/>
  <pageSetup paperSize="8" scale="19"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D30"/>
  <sheetViews>
    <sheetView showGridLines="0" zoomScaleNormal="100" workbookViewId="0">
      <pane ySplit="6" topLeftCell="A7" activePane="bottomLeft" state="frozen"/>
      <selection pane="bottomLeft" activeCell="G21" sqref="G21"/>
    </sheetView>
  </sheetViews>
  <sheetFormatPr defaultColWidth="8.88671875" defaultRowHeight="15" x14ac:dyDescent="0.35"/>
  <cols>
    <col min="1" max="1" width="6.44140625" style="2" customWidth="1"/>
    <col min="2" max="2" width="10.44140625" style="2" customWidth="1"/>
    <col min="3" max="3" width="32.88671875" style="2" customWidth="1"/>
    <col min="4" max="4" width="50.109375" style="2" customWidth="1"/>
    <col min="5" max="16384" width="8.88671875" style="2"/>
  </cols>
  <sheetData>
    <row r="1" spans="1:4" ht="45.9" customHeight="1" x14ac:dyDescent="0.35">
      <c r="A1" s="287" t="str">
        <f>+CPV_CSI</f>
        <v>Prepared by the Centre for Public Value and 
the Centre for Social Impact for 
the ACT Government</v>
      </c>
      <c r="B1" s="287"/>
      <c r="C1" s="287"/>
      <c r="D1" s="286"/>
    </row>
    <row r="2" spans="1:4" ht="14.25" customHeight="1" x14ac:dyDescent="0.35">
      <c r="A2" s="1" t="str">
        <f>+title</f>
        <v xml:space="preserve">Service Provider Costing &amp; Pricing Model </v>
      </c>
      <c r="D2" s="286"/>
    </row>
    <row r="3" spans="1:4" x14ac:dyDescent="0.35">
      <c r="A3" s="2" t="str">
        <f>version</f>
        <v>Tool Version - Delphi Consult 1 Draft VA</v>
      </c>
    </row>
    <row r="4" spans="1:4" ht="39.9" customHeight="1" x14ac:dyDescent="0.45">
      <c r="A4" s="6" t="str">
        <f ca="1">RIGHT(CELL("filename",A4),LEN(CELL("filename",A4))-FIND("]",CELL("filename",A4)))</f>
        <v>Conventions</v>
      </c>
    </row>
    <row r="8" spans="1:4" ht="18" x14ac:dyDescent="0.35">
      <c r="A8" s="7" t="s">
        <v>7</v>
      </c>
    </row>
    <row r="10" spans="1:4" x14ac:dyDescent="0.35">
      <c r="A10" s="13" t="s">
        <v>8</v>
      </c>
      <c r="C10" s="2" t="s">
        <v>9</v>
      </c>
      <c r="D10" s="2" t="s">
        <v>10</v>
      </c>
    </row>
    <row r="12" spans="1:4" x14ac:dyDescent="0.35">
      <c r="A12" s="14" t="s">
        <v>8</v>
      </c>
      <c r="C12" s="2" t="s">
        <v>11</v>
      </c>
      <c r="D12" s="2" t="s">
        <v>12</v>
      </c>
    </row>
    <row r="14" spans="1:4" x14ac:dyDescent="0.35">
      <c r="A14" s="21" t="s">
        <v>8</v>
      </c>
      <c r="C14" s="2" t="s">
        <v>13</v>
      </c>
      <c r="D14" s="2" t="s">
        <v>14</v>
      </c>
    </row>
    <row r="16" spans="1:4" x14ac:dyDescent="0.35">
      <c r="A16" s="15" t="s">
        <v>8</v>
      </c>
      <c r="C16" s="2" t="s">
        <v>15</v>
      </c>
      <c r="D16" s="2" t="s">
        <v>16</v>
      </c>
    </row>
    <row r="18" spans="1:4" x14ac:dyDescent="0.35">
      <c r="A18" s="16" t="s">
        <v>8</v>
      </c>
      <c r="C18" s="2" t="s">
        <v>17</v>
      </c>
      <c r="D18" s="2" t="s">
        <v>18</v>
      </c>
    </row>
    <row r="20" spans="1:4" x14ac:dyDescent="0.35">
      <c r="A20" s="12" t="s">
        <v>19</v>
      </c>
      <c r="C20" s="2" t="s">
        <v>20</v>
      </c>
      <c r="D20" s="2" t="s">
        <v>21</v>
      </c>
    </row>
    <row r="22" spans="1:4" x14ac:dyDescent="0.35">
      <c r="A22" s="17" t="s">
        <v>22</v>
      </c>
      <c r="C22" s="2" t="s">
        <v>23</v>
      </c>
      <c r="D22" s="2" t="s">
        <v>24</v>
      </c>
    </row>
    <row r="28" spans="1:4" ht="18" x14ac:dyDescent="0.35">
      <c r="A28" s="7" t="s">
        <v>25</v>
      </c>
    </row>
    <row r="29" spans="1:4" x14ac:dyDescent="0.35">
      <c r="A29" s="2" t="s">
        <v>26</v>
      </c>
    </row>
    <row r="30" spans="1:4" x14ac:dyDescent="0.35">
      <c r="A30" s="2" t="s">
        <v>27</v>
      </c>
    </row>
  </sheetData>
  <sheetProtection sheet="1" objects="1" scenarios="1" selectLockedCells="1" selectUnlockedCells="1"/>
  <mergeCells count="2">
    <mergeCell ref="D1:D2"/>
    <mergeCell ref="A1:C1"/>
  </mergeCells>
  <pageMargins left="0.59055118110236227" right="0.39370078740157483" top="0.39370078740157483" bottom="0.59055118110236227" header="0.19685039370078741" footer="0.19685039370078741"/>
  <pageSetup paperSize="9" scale="93"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30"/>
  <sheetViews>
    <sheetView showGridLines="0" zoomScaleNormal="100" workbookViewId="0">
      <pane ySplit="6" topLeftCell="A7" activePane="bottomLeft" state="frozen"/>
      <selection pane="bottomLeft" activeCell="C26" sqref="C26"/>
    </sheetView>
  </sheetViews>
  <sheetFormatPr defaultColWidth="8.88671875" defaultRowHeight="14.4" x14ac:dyDescent="0.3"/>
  <cols>
    <col min="1" max="1" width="6.109375" customWidth="1"/>
    <col min="2" max="2" width="9.44140625" customWidth="1"/>
    <col min="3" max="3" width="28.109375" customWidth="1"/>
    <col min="4" max="4" width="43.109375" customWidth="1"/>
  </cols>
  <sheetData>
    <row r="1" spans="1:4" s="2" customFormat="1" ht="45.9" customHeight="1" x14ac:dyDescent="0.35">
      <c r="A1" s="287" t="str">
        <f>+CPV_CSI</f>
        <v>Prepared by the Centre for Public Value and 
the Centre for Social Impact for 
the ACT Government</v>
      </c>
      <c r="B1" s="287"/>
      <c r="C1" s="287"/>
      <c r="D1" s="286"/>
    </row>
    <row r="2" spans="1:4" s="2" customFormat="1" ht="14.25" customHeight="1" x14ac:dyDescent="0.35">
      <c r="A2" s="1" t="str">
        <f>+title</f>
        <v xml:space="preserve">Service Provider Costing &amp; Pricing Model </v>
      </c>
      <c r="D2" s="286"/>
    </row>
    <row r="3" spans="1:4" s="2" customFormat="1" ht="15" x14ac:dyDescent="0.35">
      <c r="A3" s="2" t="str">
        <f>version</f>
        <v>Tool Version - Delphi Consult 1 Draft VA</v>
      </c>
    </row>
    <row r="4" spans="1:4" s="2" customFormat="1" ht="39.9" customHeight="1" x14ac:dyDescent="0.45">
      <c r="A4" s="6" t="str">
        <f ca="1">RIGHT(CELL("filename",A4),LEN(CELL("filename",A4))-FIND("]",CELL("filename",A4)))</f>
        <v>Information</v>
      </c>
    </row>
    <row r="5" spans="1:4" s="2" customFormat="1" ht="15" x14ac:dyDescent="0.35"/>
    <row r="6" spans="1:4" s="2" customFormat="1" ht="15" x14ac:dyDescent="0.35"/>
    <row r="7" spans="1:4" ht="15" x14ac:dyDescent="0.35">
      <c r="A7" s="2"/>
      <c r="B7" s="2"/>
      <c r="C7" s="2"/>
      <c r="D7" s="2"/>
    </row>
    <row r="8" spans="1:4" ht="15" x14ac:dyDescent="0.35">
      <c r="A8" s="2"/>
      <c r="B8" s="2"/>
      <c r="C8" s="2"/>
      <c r="D8" s="2"/>
    </row>
    <row r="9" spans="1:4" ht="15" x14ac:dyDescent="0.35">
      <c r="A9" s="2"/>
      <c r="B9" s="2"/>
      <c r="C9" s="2"/>
      <c r="D9" s="2"/>
    </row>
    <row r="10" spans="1:4" ht="15" x14ac:dyDescent="0.35">
      <c r="A10" s="2" t="s">
        <v>28</v>
      </c>
      <c r="B10" s="2"/>
      <c r="C10" s="288" t="s">
        <v>29</v>
      </c>
      <c r="D10" s="289"/>
    </row>
    <row r="11" spans="1:4" ht="15" x14ac:dyDescent="0.35">
      <c r="A11" s="2"/>
      <c r="B11" s="2"/>
      <c r="C11" s="2"/>
      <c r="D11" s="2"/>
    </row>
    <row r="12" spans="1:4" ht="15" x14ac:dyDescent="0.35">
      <c r="A12" s="2" t="s">
        <v>30</v>
      </c>
      <c r="B12" s="2"/>
      <c r="C12" s="288"/>
      <c r="D12" s="289"/>
    </row>
    <row r="13" spans="1:4" ht="15" x14ac:dyDescent="0.35">
      <c r="A13" s="2"/>
      <c r="B13" s="2"/>
      <c r="C13" s="2"/>
      <c r="D13" s="2"/>
    </row>
    <row r="14" spans="1:4" ht="15" x14ac:dyDescent="0.35">
      <c r="A14" s="2" t="s">
        <v>31</v>
      </c>
      <c r="B14" s="2"/>
      <c r="C14" s="288"/>
      <c r="D14" s="289"/>
    </row>
    <row r="15" spans="1:4" ht="15" x14ac:dyDescent="0.35">
      <c r="A15" s="2"/>
      <c r="B15" s="2"/>
      <c r="C15" s="2"/>
      <c r="D15" s="2"/>
    </row>
    <row r="16" spans="1:4" ht="15" x14ac:dyDescent="0.35">
      <c r="A16" s="2" t="s">
        <v>32</v>
      </c>
      <c r="B16" s="2"/>
      <c r="C16" s="288"/>
      <c r="D16" s="289"/>
    </row>
    <row r="17" spans="1:4" ht="15" x14ac:dyDescent="0.35">
      <c r="A17" s="2"/>
      <c r="B17" s="2"/>
      <c r="C17" s="2"/>
      <c r="D17" s="2"/>
    </row>
    <row r="18" spans="1:4" ht="15" x14ac:dyDescent="0.35">
      <c r="A18" s="2" t="s">
        <v>33</v>
      </c>
      <c r="B18" s="2"/>
      <c r="C18" s="288"/>
      <c r="D18" s="289"/>
    </row>
    <row r="19" spans="1:4" ht="15" x14ac:dyDescent="0.35">
      <c r="A19" s="2"/>
      <c r="B19" s="2"/>
      <c r="C19" s="2"/>
      <c r="D19" s="2"/>
    </row>
    <row r="20" spans="1:4" ht="15" x14ac:dyDescent="0.35">
      <c r="A20" s="2"/>
      <c r="B20" s="2"/>
      <c r="C20" s="2"/>
      <c r="D20" s="2"/>
    </row>
    <row r="21" spans="1:4" ht="15" x14ac:dyDescent="0.35">
      <c r="A21" s="2"/>
      <c r="B21" s="2"/>
      <c r="C21" s="2"/>
      <c r="D21" s="2"/>
    </row>
    <row r="22" spans="1:4" ht="15" x14ac:dyDescent="0.35">
      <c r="A22" s="2"/>
      <c r="B22" s="2"/>
      <c r="C22" s="2"/>
      <c r="D22" s="2"/>
    </row>
    <row r="23" spans="1:4" ht="15" x14ac:dyDescent="0.35">
      <c r="A23" s="2"/>
      <c r="B23" s="2"/>
      <c r="C23" s="2"/>
      <c r="D23" s="2"/>
    </row>
    <row r="24" spans="1:4" ht="15" x14ac:dyDescent="0.35">
      <c r="A24" s="2"/>
      <c r="B24" s="2"/>
      <c r="C24" s="2"/>
      <c r="D24" s="2"/>
    </row>
    <row r="25" spans="1:4" ht="15" x14ac:dyDescent="0.35">
      <c r="A25" s="2"/>
      <c r="B25" s="2"/>
      <c r="C25" s="2"/>
      <c r="D25" s="2"/>
    </row>
    <row r="26" spans="1:4" ht="15" x14ac:dyDescent="0.35">
      <c r="A26" s="2"/>
      <c r="B26" s="2"/>
      <c r="C26" s="2"/>
      <c r="D26" s="2"/>
    </row>
    <row r="27" spans="1:4" ht="15" x14ac:dyDescent="0.35">
      <c r="A27" s="2"/>
      <c r="B27" s="2"/>
      <c r="C27" s="2"/>
      <c r="D27" s="2"/>
    </row>
    <row r="28" spans="1:4" ht="15" x14ac:dyDescent="0.35">
      <c r="A28" s="2"/>
      <c r="B28" s="2"/>
      <c r="C28" s="2"/>
      <c r="D28" s="2"/>
    </row>
    <row r="29" spans="1:4" ht="15" x14ac:dyDescent="0.35">
      <c r="A29" s="2"/>
      <c r="B29" s="2"/>
      <c r="C29" s="2"/>
      <c r="D29" s="2"/>
    </row>
    <row r="30" spans="1:4" ht="15" x14ac:dyDescent="0.35">
      <c r="A30" s="2"/>
      <c r="B30" s="2"/>
      <c r="C30" s="2"/>
      <c r="D30" s="2"/>
    </row>
  </sheetData>
  <sheetProtection sheet="1" objects="1" scenarios="1"/>
  <mergeCells count="7">
    <mergeCell ref="C16:D16"/>
    <mergeCell ref="C18:D18"/>
    <mergeCell ref="A1:C1"/>
    <mergeCell ref="D1:D2"/>
    <mergeCell ref="C10:D10"/>
    <mergeCell ref="C12:D12"/>
    <mergeCell ref="C14:D14"/>
  </mergeCell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34"/>
  <sheetViews>
    <sheetView showGridLines="0" zoomScaleNormal="100" workbookViewId="0">
      <pane ySplit="6" topLeftCell="A7" activePane="bottomLeft" state="frozen"/>
      <selection pane="bottomLeft" activeCell="E13" sqref="E13"/>
    </sheetView>
  </sheetViews>
  <sheetFormatPr defaultColWidth="8.88671875" defaultRowHeight="15" x14ac:dyDescent="0.35"/>
  <cols>
    <col min="1" max="1" width="6.109375" style="1" customWidth="1"/>
    <col min="2" max="2" width="9.44140625" style="1" customWidth="1"/>
    <col min="3" max="3" width="28.109375" style="1" customWidth="1"/>
    <col min="4" max="4" width="43.109375" style="1" customWidth="1"/>
    <col min="5" max="16384" width="8.88671875" style="1"/>
  </cols>
  <sheetData>
    <row r="1" spans="1:4" s="2" customFormat="1" ht="45.9" customHeight="1" x14ac:dyDescent="0.35">
      <c r="A1" s="287" t="s">
        <v>29</v>
      </c>
      <c r="B1" s="287"/>
      <c r="C1" s="287"/>
      <c r="D1" s="286"/>
    </row>
    <row r="2" spans="1:4" s="2" customFormat="1" ht="14.25" customHeight="1" x14ac:dyDescent="0.35">
      <c r="A2" s="1" t="str">
        <f>+title</f>
        <v xml:space="preserve">Service Provider Costing &amp; Pricing Model </v>
      </c>
      <c r="D2" s="286"/>
    </row>
    <row r="3" spans="1:4" s="2" customFormat="1" x14ac:dyDescent="0.35">
      <c r="A3" s="9" t="str">
        <f ca="1">year&amp;+" Rev "&amp;+current_rev</f>
        <v xml:space="preserve"> Rev A</v>
      </c>
    </row>
    <row r="4" spans="1:4" s="2" customFormat="1" ht="39.9" customHeight="1" x14ac:dyDescent="0.45">
      <c r="A4" s="6" t="str">
        <f ca="1">RIGHT(CELL("filename",A4),LEN(CELL("filename",A4))-FIND("]",CELL("filename",A4)))</f>
        <v>Contents</v>
      </c>
    </row>
    <row r="8" spans="1:4" x14ac:dyDescent="0.35">
      <c r="A8" s="10" t="str">
        <f ca="1">+Version_Control!$A$4</f>
        <v>Version_Control</v>
      </c>
    </row>
    <row r="9" spans="1:4" x14ac:dyDescent="0.35">
      <c r="A9" s="10"/>
    </row>
    <row r="10" spans="1:4" x14ac:dyDescent="0.35">
      <c r="A10" s="10" t="str">
        <f ca="1">+Key_Data!$A$5</f>
        <v>Key_Data</v>
      </c>
    </row>
    <row r="11" spans="1:4" x14ac:dyDescent="0.35">
      <c r="A11" s="10"/>
    </row>
    <row r="12" spans="1:4" x14ac:dyDescent="0.35">
      <c r="A12" s="10" t="str">
        <f ca="1">+People!$A$5</f>
        <v>People</v>
      </c>
    </row>
    <row r="13" spans="1:4" x14ac:dyDescent="0.35">
      <c r="A13" s="10"/>
    </row>
    <row r="14" spans="1:4" x14ac:dyDescent="0.35">
      <c r="A14" s="10" t="str">
        <f ca="1">+Property!$A$5</f>
        <v>Property</v>
      </c>
    </row>
    <row r="15" spans="1:4" x14ac:dyDescent="0.35">
      <c r="A15" s="10"/>
    </row>
    <row r="16" spans="1:4" x14ac:dyDescent="0.35">
      <c r="A16" s="10" t="str">
        <f ca="1">+Vehicles!$A$5</f>
        <v>Vehicles</v>
      </c>
    </row>
    <row r="17" spans="1:1" x14ac:dyDescent="0.35">
      <c r="A17" s="10"/>
    </row>
    <row r="18" spans="1:1" x14ac:dyDescent="0.35">
      <c r="A18" s="10" t="str">
        <f ca="1">+Direct_OH!$A$5</f>
        <v>Direct_OH</v>
      </c>
    </row>
    <row r="19" spans="1:1" x14ac:dyDescent="0.35">
      <c r="A19" s="10"/>
    </row>
    <row r="20" spans="1:1" x14ac:dyDescent="0.35">
      <c r="A20" s="10" t="str">
        <f ca="1">+Indirect_OH!$A$5</f>
        <v>Indirect_OH</v>
      </c>
    </row>
    <row r="21" spans="1:1" x14ac:dyDescent="0.35">
      <c r="A21" s="10"/>
    </row>
    <row r="22" spans="1:1" x14ac:dyDescent="0.35">
      <c r="A22" s="10" t="str">
        <f ca="1">+Program_Pricing!$A$5</f>
        <v>Program_Pricing</v>
      </c>
    </row>
    <row r="23" spans="1:1" x14ac:dyDescent="0.35">
      <c r="A23" s="10"/>
    </row>
    <row r="24" spans="1:1" x14ac:dyDescent="0.35">
      <c r="A24" s="10" t="str">
        <f ca="1">+Accommodation_Pricing!$A$5</f>
        <v>Accommodation_Pricing</v>
      </c>
    </row>
    <row r="25" spans="1:1" x14ac:dyDescent="0.35">
      <c r="A25" s="10"/>
    </row>
    <row r="26" spans="1:1" x14ac:dyDescent="0.35">
      <c r="A26" s="10" t="str">
        <f ca="1">+Health_Professionals_Pricing!$A$5</f>
        <v>Health_Professionals_Pricing</v>
      </c>
    </row>
    <row r="27" spans="1:1" x14ac:dyDescent="0.35">
      <c r="A27" s="10"/>
    </row>
    <row r="28" spans="1:1" x14ac:dyDescent="0.35">
      <c r="A28" s="10" t="str">
        <f ca="1">+Client_Pricing_Calculator!$A$5</f>
        <v>Client_Pricing_Calculator</v>
      </c>
    </row>
    <row r="29" spans="1:1" x14ac:dyDescent="0.35">
      <c r="A29" s="10"/>
    </row>
    <row r="30" spans="1:1" x14ac:dyDescent="0.35">
      <c r="A30" s="138" t="str">
        <f ca="1">+Cost_Summary!$A$5</f>
        <v>Cost_Summary</v>
      </c>
    </row>
    <row r="31" spans="1:1" x14ac:dyDescent="0.35">
      <c r="A31" s="10"/>
    </row>
    <row r="32" spans="1:1" x14ac:dyDescent="0.35">
      <c r="A32" s="138" t="str">
        <f ca="1">+Funding_Sources!$A$5</f>
        <v>Funding_Sources</v>
      </c>
    </row>
    <row r="33" spans="1:1" x14ac:dyDescent="0.35">
      <c r="A33" s="10"/>
    </row>
    <row r="34" spans="1:1" x14ac:dyDescent="0.35">
      <c r="A34" s="138" t="str">
        <f ca="1">+Funding_Summary!$A$5</f>
        <v>Funding_Summary</v>
      </c>
    </row>
  </sheetData>
  <sheetProtection sheet="1" objects="1" scenarios="1"/>
  <mergeCells count="2">
    <mergeCell ref="A1:C1"/>
    <mergeCell ref="D1:D2"/>
  </mergeCells>
  <hyperlinks>
    <hyperlink ref="A8" location="Version_Control!A1" display="Version_Control!A1" xr:uid="{00000000-0004-0000-0300-000000000000}"/>
    <hyperlink ref="A10" location="Key_Data!A1" display="Key_Data!A1" xr:uid="{00000000-0004-0000-0300-000001000000}"/>
    <hyperlink ref="A12" location="People!A1" display="People!A1" xr:uid="{00000000-0004-0000-0300-000002000000}"/>
    <hyperlink ref="A14" location="Property!A1" display="Property!A1" xr:uid="{00000000-0004-0000-0300-000003000000}"/>
    <hyperlink ref="A16" location="Vehicles!A1" display="Vehicles!A1" xr:uid="{00000000-0004-0000-0300-000004000000}"/>
    <hyperlink ref="A18" location="Direct_OH!A1" display="Direct_OH!A1" xr:uid="{00000000-0004-0000-0300-000005000000}"/>
    <hyperlink ref="A20" location="Indirect_OH!A1" display="Indirect_OH!A1" xr:uid="{00000000-0004-0000-0300-000006000000}"/>
    <hyperlink ref="A22" location="Program_Pricing!A1" display="Program_Pricing!A1" xr:uid="{00000000-0004-0000-0300-000007000000}"/>
    <hyperlink ref="A26" location="Health_Professionals_Pricing!A1" display="Health_Professionals_Pricing!A1" xr:uid="{00000000-0004-0000-0300-000008000000}"/>
    <hyperlink ref="A30" location="Cost_Summary!A1" display="Cost_Summary!A1" xr:uid="{00000000-0004-0000-0300-000009000000}"/>
    <hyperlink ref="A28" location="Client_Pricing_Calculator!A1" display="Client_Pricing_Calculator!A1" xr:uid="{00000000-0004-0000-0300-00000A000000}"/>
    <hyperlink ref="A24" location="Accommodation_Pricing!A1" display="Accommodation_Pricing!A1" xr:uid="{00000000-0004-0000-0300-00000B000000}"/>
    <hyperlink ref="A34" location="Funding_Summary!A1" display="Funding_Summary!A1" xr:uid="{0259ABDC-2304-45AB-813B-BDE9AC091FA8}"/>
    <hyperlink ref="A32" location="Funding_Sources!A1" display="Funding_Sources!A1" xr:uid="{00AD0CA4-F200-4FFB-89B2-EAB914A7B028}"/>
  </hyperlink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23"/>
  <sheetViews>
    <sheetView showGridLines="0" zoomScaleNormal="100" workbookViewId="0">
      <pane ySplit="6" topLeftCell="A7" activePane="bottomLeft" state="frozen"/>
      <selection pane="bottomLeft" activeCell="D25" sqref="D25"/>
    </sheetView>
  </sheetViews>
  <sheetFormatPr defaultColWidth="8.88671875" defaultRowHeight="14.4" x14ac:dyDescent="0.3"/>
  <cols>
    <col min="1" max="1" width="6.109375" customWidth="1"/>
    <col min="2" max="2" width="14.109375" customWidth="1"/>
    <col min="3" max="3" width="23.44140625" customWidth="1"/>
    <col min="4" max="4" width="43.109375" customWidth="1"/>
  </cols>
  <sheetData>
    <row r="1" spans="1:4" s="2" customFormat="1" ht="45.9" customHeight="1" x14ac:dyDescent="0.35">
      <c r="A1" s="287" t="s">
        <v>29</v>
      </c>
      <c r="B1" s="287"/>
      <c r="C1" s="287"/>
      <c r="D1" s="286"/>
    </row>
    <row r="2" spans="1:4" s="2" customFormat="1" ht="14.25" customHeight="1" x14ac:dyDescent="0.35">
      <c r="A2" s="1" t="str">
        <f>+title</f>
        <v xml:space="preserve">Service Provider Costing &amp; Pricing Model </v>
      </c>
      <c r="D2" s="286"/>
    </row>
    <row r="3" spans="1:4" s="2" customFormat="1" ht="15" x14ac:dyDescent="0.35">
      <c r="A3" s="9" t="str">
        <f ca="1">year&amp;+" Rev "&amp;+current_rev</f>
        <v xml:space="preserve"> Rev A</v>
      </c>
    </row>
    <row r="4" spans="1:4" s="2" customFormat="1" ht="39.9" customHeight="1" x14ac:dyDescent="0.45">
      <c r="A4" s="6" t="str">
        <f ca="1">RIGHT(CELL("filename",A4),LEN(CELL("filename",A4))-FIND("]",CELL("filename",A4)))</f>
        <v>Version_Control</v>
      </c>
    </row>
    <row r="6" spans="1:4" x14ac:dyDescent="0.3">
      <c r="A6" s="140" t="s">
        <v>34</v>
      </c>
    </row>
    <row r="8" spans="1:4" x14ac:dyDescent="0.3">
      <c r="A8" s="141" t="s">
        <v>35</v>
      </c>
      <c r="B8" s="141" t="s">
        <v>36</v>
      </c>
      <c r="C8" s="141" t="s">
        <v>37</v>
      </c>
      <c r="D8" s="141" t="s">
        <v>38</v>
      </c>
    </row>
    <row r="9" spans="1:4" x14ac:dyDescent="0.3">
      <c r="A9" s="22" t="s">
        <v>39</v>
      </c>
      <c r="B9" s="23"/>
      <c r="C9" s="24"/>
      <c r="D9" s="24"/>
    </row>
    <row r="10" spans="1:4" x14ac:dyDescent="0.3">
      <c r="A10" s="18"/>
      <c r="B10" s="19"/>
      <c r="C10" s="20"/>
      <c r="D10" s="20"/>
    </row>
    <row r="11" spans="1:4" x14ac:dyDescent="0.3">
      <c r="A11" s="18"/>
      <c r="B11" s="19"/>
      <c r="C11" s="20"/>
      <c r="D11" s="20"/>
    </row>
    <row r="12" spans="1:4" x14ac:dyDescent="0.3">
      <c r="A12" s="18"/>
      <c r="B12" s="19"/>
      <c r="C12" s="20"/>
      <c r="D12" s="20"/>
    </row>
    <row r="13" spans="1:4" x14ac:dyDescent="0.3">
      <c r="A13" s="18"/>
      <c r="B13" s="19"/>
      <c r="C13" s="20"/>
      <c r="D13" s="20"/>
    </row>
    <row r="14" spans="1:4" x14ac:dyDescent="0.3">
      <c r="A14" s="18"/>
      <c r="B14" s="19"/>
      <c r="C14" s="20"/>
      <c r="D14" s="20"/>
    </row>
    <row r="15" spans="1:4" x14ac:dyDescent="0.3">
      <c r="A15" s="18"/>
      <c r="B15" s="19"/>
      <c r="C15" s="20"/>
      <c r="D15" s="20"/>
    </row>
    <row r="16" spans="1:4" x14ac:dyDescent="0.3">
      <c r="A16" s="18"/>
      <c r="B16" s="19"/>
      <c r="C16" s="20"/>
      <c r="D16" s="20"/>
    </row>
    <row r="17" spans="1:4" x14ac:dyDescent="0.3">
      <c r="A17" s="18"/>
      <c r="B17" s="19"/>
      <c r="C17" s="20"/>
      <c r="D17" s="20"/>
    </row>
    <row r="18" spans="1:4" x14ac:dyDescent="0.3">
      <c r="A18" s="18"/>
      <c r="B18" s="19"/>
      <c r="C18" s="20"/>
      <c r="D18" s="20"/>
    </row>
    <row r="19" spans="1:4" x14ac:dyDescent="0.3">
      <c r="A19" s="18"/>
      <c r="B19" s="19"/>
      <c r="C19" s="20"/>
      <c r="D19" s="20"/>
    </row>
    <row r="20" spans="1:4" x14ac:dyDescent="0.3">
      <c r="A20" s="18"/>
      <c r="B20" s="19"/>
      <c r="C20" s="20"/>
      <c r="D20" s="20"/>
    </row>
    <row r="21" spans="1:4" x14ac:dyDescent="0.3">
      <c r="A21" s="142"/>
      <c r="B21" s="143"/>
      <c r="C21" s="144"/>
      <c r="D21" s="144"/>
    </row>
    <row r="22" spans="1:4" x14ac:dyDescent="0.3">
      <c r="A22" s="145">
        <f>COUNTA(rev_list)</f>
        <v>1</v>
      </c>
    </row>
    <row r="23" spans="1:4" x14ac:dyDescent="0.3">
      <c r="A23" t="str">
        <f ca="1">OFFSET(rev_offset_anchor,rev_counta,0)</f>
        <v>A</v>
      </c>
    </row>
  </sheetData>
  <sheetProtection sheet="1" objects="1" scenarios="1"/>
  <mergeCells count="2">
    <mergeCell ref="A1:C1"/>
    <mergeCell ref="D1:D2"/>
  </mergeCells>
  <pageMargins left="0.59055118110236227" right="0.39370078740157483" top="0.39370078740157483" bottom="0.59055118110236227" header="0.19685039370078741" footer="0.19685039370078741"/>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G153"/>
  <sheetViews>
    <sheetView showGridLines="0" zoomScaleNormal="100" workbookViewId="0">
      <pane ySplit="7" topLeftCell="A8" activePane="bottomLeft" state="frozen"/>
      <selection pane="bottomLeft" activeCell="P22" sqref="P22"/>
    </sheetView>
  </sheetViews>
  <sheetFormatPr defaultColWidth="8.88671875" defaultRowHeight="14.4" x14ac:dyDescent="0.3"/>
  <cols>
    <col min="1" max="1" width="5.44140625" customWidth="1"/>
    <col min="2" max="2" width="35.44140625" customWidth="1"/>
    <col min="3" max="6" width="12.44140625" customWidth="1"/>
    <col min="7" max="7" width="9.88671875" customWidth="1"/>
    <col min="8" max="8" width="4.44140625" customWidth="1"/>
  </cols>
  <sheetData>
    <row r="1" spans="1:7" ht="15" x14ac:dyDescent="0.35">
      <c r="A1" s="2" t="str">
        <f>+DSO</f>
        <v>Your Organisation</v>
      </c>
    </row>
    <row r="2" spans="1:7" ht="15" x14ac:dyDescent="0.35">
      <c r="A2" s="1" t="str">
        <f>+title</f>
        <v xml:space="preserve">Service Provider Costing &amp; Pricing Model </v>
      </c>
    </row>
    <row r="3" spans="1:7" ht="15" x14ac:dyDescent="0.35">
      <c r="A3" s="9" t="str">
        <f ca="1">year&amp;+" Rev"&amp;+current_rev</f>
        <v xml:space="preserve"> RevA</v>
      </c>
    </row>
    <row r="5" spans="1:7" s="2" customFormat="1" ht="39.9" customHeight="1" x14ac:dyDescent="0.45">
      <c r="A5" s="6" t="str">
        <f ca="1">RIGHT(CELL("filename",A5),LEN(CELL("filename",A5))-FIND("]",CELL("filename",A5)))</f>
        <v>Key_Data</v>
      </c>
    </row>
    <row r="9" spans="1:7" ht="18" x14ac:dyDescent="0.35">
      <c r="A9" s="146">
        <f>MAX(A$8:A8)+1</f>
        <v>1</v>
      </c>
      <c r="B9" s="147" t="s">
        <v>40</v>
      </c>
      <c r="C9" s="148"/>
      <c r="D9" s="2"/>
      <c r="E9" s="2"/>
      <c r="F9" s="2"/>
      <c r="G9" s="2"/>
    </row>
    <row r="10" spans="1:7" ht="15" x14ac:dyDescent="0.35">
      <c r="A10" s="2"/>
      <c r="B10" s="2" t="s">
        <v>41</v>
      </c>
      <c r="C10" s="132"/>
      <c r="D10" s="2"/>
      <c r="E10" s="2"/>
      <c r="F10" s="2"/>
      <c r="G10" s="2"/>
    </row>
    <row r="11" spans="1:7" ht="15" x14ac:dyDescent="0.35">
      <c r="A11" s="2"/>
      <c r="B11" s="2" t="s">
        <v>42</v>
      </c>
      <c r="C11" s="149">
        <f>+C10*C114</f>
        <v>0</v>
      </c>
      <c r="D11" s="2"/>
      <c r="E11" s="2"/>
      <c r="F11" s="2"/>
      <c r="G11" s="2"/>
    </row>
    <row r="12" spans="1:7" ht="15" x14ac:dyDescent="0.35">
      <c r="A12" s="2"/>
      <c r="B12" s="2" t="s">
        <v>43</v>
      </c>
      <c r="C12" s="149">
        <f>+swhpw*wpa</f>
        <v>0</v>
      </c>
      <c r="D12" s="2"/>
      <c r="E12" s="2"/>
      <c r="F12" s="2"/>
      <c r="G12" s="2"/>
    </row>
    <row r="13" spans="1:7" ht="15" x14ac:dyDescent="0.35">
      <c r="A13" s="2"/>
      <c r="B13" s="2"/>
      <c r="C13" s="148"/>
      <c r="D13" s="2"/>
      <c r="E13" s="2"/>
      <c r="F13" s="2"/>
      <c r="G13" s="2"/>
    </row>
    <row r="14" spans="1:7" ht="15" x14ac:dyDescent="0.35">
      <c r="A14" s="2"/>
      <c r="B14" s="2" t="s">
        <v>44</v>
      </c>
      <c r="C14" s="133"/>
      <c r="D14" s="150">
        <f>+C14/C$18</f>
        <v>0</v>
      </c>
      <c r="E14" s="11" t="s">
        <v>45</v>
      </c>
      <c r="F14" s="2"/>
      <c r="G14" s="2"/>
    </row>
    <row r="15" spans="1:7" ht="15" x14ac:dyDescent="0.35">
      <c r="A15" s="2"/>
      <c r="B15" s="2" t="s">
        <v>46</v>
      </c>
      <c r="C15" s="133"/>
      <c r="D15" s="150">
        <f>+C15/C$18</f>
        <v>0</v>
      </c>
      <c r="E15" s="11" t="s">
        <v>45</v>
      </c>
      <c r="F15" s="2"/>
      <c r="G15" s="2"/>
    </row>
    <row r="16" spans="1:7" ht="15" x14ac:dyDescent="0.35">
      <c r="A16" s="2"/>
      <c r="B16" s="2" t="s">
        <v>47</v>
      </c>
      <c r="C16" s="133"/>
      <c r="D16" s="150">
        <f>+C16/C$18</f>
        <v>0</v>
      </c>
      <c r="E16" s="11" t="s">
        <v>48</v>
      </c>
      <c r="F16" s="2"/>
      <c r="G16" s="2"/>
    </row>
    <row r="17" spans="1:7" ht="15" x14ac:dyDescent="0.35">
      <c r="A17" s="2"/>
      <c r="B17" s="2" t="s">
        <v>49</v>
      </c>
      <c r="C17" s="151">
        <f>+C113-SUM(C14:C16)</f>
        <v>52</v>
      </c>
      <c r="D17" s="150">
        <f>+C17/C$18</f>
        <v>1</v>
      </c>
      <c r="E17" s="2"/>
      <c r="F17" s="2"/>
      <c r="G17" s="2"/>
    </row>
    <row r="18" spans="1:7" ht="15" x14ac:dyDescent="0.35">
      <c r="A18" s="2"/>
      <c r="B18" s="2" t="s">
        <v>50</v>
      </c>
      <c r="C18" s="151">
        <f>SUM(C14:C17)</f>
        <v>52</v>
      </c>
      <c r="D18" s="150">
        <f>+C18/C$18</f>
        <v>1</v>
      </c>
      <c r="E18" s="2"/>
      <c r="F18" s="2"/>
      <c r="G18" s="2"/>
    </row>
    <row r="19" spans="1:7" ht="15" x14ac:dyDescent="0.35">
      <c r="A19" s="2"/>
      <c r="B19" s="2"/>
      <c r="C19" s="148"/>
      <c r="D19" s="2"/>
      <c r="E19" s="2"/>
      <c r="F19" s="2"/>
      <c r="G19" s="2"/>
    </row>
    <row r="20" spans="1:7" ht="15" x14ac:dyDescent="0.35">
      <c r="A20" s="2"/>
      <c r="B20" s="2" t="s">
        <v>51</v>
      </c>
      <c r="C20" s="29"/>
      <c r="D20" s="2"/>
      <c r="E20" s="2"/>
      <c r="F20" s="2"/>
      <c r="G20" s="2"/>
    </row>
    <row r="21" spans="1:7" ht="15" x14ac:dyDescent="0.35">
      <c r="A21" s="2"/>
      <c r="B21" s="2"/>
      <c r="C21" s="148"/>
      <c r="D21" s="2"/>
      <c r="E21" s="2"/>
      <c r="F21" s="2"/>
      <c r="G21" s="2"/>
    </row>
    <row r="22" spans="1:7" ht="15" x14ac:dyDescent="0.35">
      <c r="A22" s="2"/>
      <c r="B22" s="2" t="s">
        <v>52</v>
      </c>
      <c r="C22" s="29">
        <v>1.8499999999999999E-2</v>
      </c>
      <c r="D22" s="11" t="s">
        <v>53</v>
      </c>
      <c r="E22" s="2"/>
      <c r="F22" s="2"/>
      <c r="G22" s="2"/>
    </row>
    <row r="23" spans="1:7" ht="15" x14ac:dyDescent="0.35">
      <c r="A23" s="2"/>
      <c r="B23" s="2"/>
      <c r="C23" s="2"/>
      <c r="D23" s="2"/>
      <c r="E23" s="2"/>
      <c r="F23" s="2"/>
      <c r="G23" s="2"/>
    </row>
    <row r="24" spans="1:7" ht="15" x14ac:dyDescent="0.35">
      <c r="A24" s="2"/>
      <c r="B24" s="2" t="s">
        <v>54</v>
      </c>
      <c r="C24" s="29"/>
      <c r="D24" s="11" t="s">
        <v>55</v>
      </c>
      <c r="E24" s="2"/>
      <c r="F24" s="2"/>
      <c r="G24" s="2"/>
    </row>
    <row r="25" spans="1:7" ht="15" x14ac:dyDescent="0.35">
      <c r="A25" s="2"/>
      <c r="B25" s="2"/>
      <c r="C25" s="2"/>
      <c r="D25" s="2"/>
      <c r="E25" s="2"/>
      <c r="F25" s="2"/>
      <c r="G25" s="2"/>
    </row>
    <row r="26" spans="1:7" ht="15" x14ac:dyDescent="0.35">
      <c r="A26" s="2"/>
      <c r="B26" s="2" t="s">
        <v>56</v>
      </c>
      <c r="C26" s="29"/>
      <c r="D26" s="290" t="s">
        <v>57</v>
      </c>
      <c r="E26" s="290"/>
      <c r="F26" s="290"/>
      <c r="G26" s="290"/>
    </row>
    <row r="27" spans="1:7" ht="15" x14ac:dyDescent="0.35">
      <c r="A27" s="2"/>
      <c r="B27" s="2"/>
      <c r="C27" s="2"/>
      <c r="D27" s="290"/>
      <c r="E27" s="290"/>
      <c r="F27" s="290"/>
      <c r="G27" s="290"/>
    </row>
    <row r="28" spans="1:7" ht="15" x14ac:dyDescent="0.35">
      <c r="A28" s="2"/>
      <c r="B28" s="2" t="s">
        <v>58</v>
      </c>
      <c r="C28" s="29"/>
      <c r="D28" s="2"/>
      <c r="E28" s="2"/>
      <c r="F28" s="2"/>
      <c r="G28" s="2"/>
    </row>
    <row r="29" spans="1:7" ht="15" x14ac:dyDescent="0.35">
      <c r="A29" s="2"/>
      <c r="B29" s="2"/>
      <c r="C29" s="2"/>
      <c r="D29" s="2"/>
      <c r="E29" s="2"/>
      <c r="F29" s="2"/>
      <c r="G29" s="2"/>
    </row>
    <row r="30" spans="1:7" ht="15" x14ac:dyDescent="0.35">
      <c r="A30" s="2"/>
      <c r="B30" s="2" t="s">
        <v>59</v>
      </c>
      <c r="C30" s="29"/>
      <c r="D30" s="2"/>
      <c r="E30" s="2"/>
      <c r="F30" s="2"/>
      <c r="G30" s="2"/>
    </row>
    <row r="31" spans="1:7" ht="15" x14ac:dyDescent="0.35">
      <c r="A31" s="2"/>
      <c r="B31" s="2"/>
      <c r="C31" s="2"/>
      <c r="D31" s="2"/>
      <c r="E31" s="2"/>
      <c r="F31" s="2"/>
      <c r="G31" s="2"/>
    </row>
    <row r="32" spans="1:7" ht="15" x14ac:dyDescent="0.35">
      <c r="A32" s="2"/>
      <c r="B32" s="2"/>
      <c r="C32" s="2"/>
      <c r="D32" s="2"/>
      <c r="E32" s="2"/>
      <c r="F32" s="2"/>
      <c r="G32" s="2"/>
    </row>
    <row r="33" spans="1:7" ht="15" x14ac:dyDescent="0.35">
      <c r="A33" s="2"/>
      <c r="B33" s="2"/>
      <c r="C33" s="2"/>
      <c r="D33" s="2"/>
      <c r="E33" s="2"/>
      <c r="F33" s="2"/>
      <c r="G33" s="2"/>
    </row>
    <row r="34" spans="1:7" ht="17.399999999999999" x14ac:dyDescent="0.3">
      <c r="A34" s="146">
        <f>MAX(A$8:A33)+1</f>
        <v>2</v>
      </c>
      <c r="B34" s="147" t="s">
        <v>60</v>
      </c>
      <c r="C34" s="30">
        <f>COLUMNS($B:B)</f>
        <v>1</v>
      </c>
      <c r="D34" s="30">
        <f>COLUMNS($B:C)</f>
        <v>2</v>
      </c>
      <c r="E34" s="30">
        <f>COLUMNS($B:D)</f>
        <v>3</v>
      </c>
      <c r="F34" s="30">
        <f>COLUMNS($B:E)</f>
        <v>4</v>
      </c>
      <c r="G34" s="30">
        <f>COLUMNS($B:F)</f>
        <v>5</v>
      </c>
    </row>
    <row r="35" spans="1:7" ht="60" x14ac:dyDescent="0.35">
      <c r="A35" s="2"/>
      <c r="B35" s="152" t="s">
        <v>61</v>
      </c>
      <c r="C35" s="152" t="s">
        <v>62</v>
      </c>
      <c r="D35" s="152" t="s">
        <v>63</v>
      </c>
      <c r="E35" s="152" t="s">
        <v>64</v>
      </c>
      <c r="F35" s="152" t="s">
        <v>65</v>
      </c>
      <c r="G35" s="152" t="s">
        <v>66</v>
      </c>
    </row>
    <row r="36" spans="1:7" ht="15" x14ac:dyDescent="0.35">
      <c r="A36" s="2"/>
      <c r="B36" s="31"/>
      <c r="C36" s="31"/>
      <c r="D36" s="32"/>
      <c r="E36" s="33"/>
      <c r="F36" s="34">
        <f t="shared" ref="F36:F55" si="0">ROUND(D36*E36*dpa,0)</f>
        <v>0</v>
      </c>
      <c r="G36" s="69"/>
    </row>
    <row r="37" spans="1:7" ht="15" x14ac:dyDescent="0.35">
      <c r="A37" s="2"/>
      <c r="B37" s="35"/>
      <c r="C37" s="35"/>
      <c r="D37" s="25"/>
      <c r="E37" s="29"/>
      <c r="F37" s="36">
        <f t="shared" si="0"/>
        <v>0</v>
      </c>
      <c r="G37" s="69"/>
    </row>
    <row r="38" spans="1:7" ht="15" x14ac:dyDescent="0.35">
      <c r="A38" s="2"/>
      <c r="B38" s="35"/>
      <c r="C38" s="35"/>
      <c r="D38" s="25"/>
      <c r="E38" s="29"/>
      <c r="F38" s="36">
        <f t="shared" si="0"/>
        <v>0</v>
      </c>
      <c r="G38" s="69"/>
    </row>
    <row r="39" spans="1:7" ht="15" x14ac:dyDescent="0.35">
      <c r="A39" s="2"/>
      <c r="B39" s="35"/>
      <c r="C39" s="35"/>
      <c r="D39" s="25"/>
      <c r="E39" s="29"/>
      <c r="F39" s="36">
        <f t="shared" si="0"/>
        <v>0</v>
      </c>
      <c r="G39" s="69"/>
    </row>
    <row r="40" spans="1:7" ht="15" x14ac:dyDescent="0.35">
      <c r="A40" s="2"/>
      <c r="B40" s="35"/>
      <c r="C40" s="35"/>
      <c r="D40" s="25"/>
      <c r="E40" s="29"/>
      <c r="F40" s="36">
        <f t="shared" si="0"/>
        <v>0</v>
      </c>
      <c r="G40" s="69"/>
    </row>
    <row r="41" spans="1:7" ht="15" x14ac:dyDescent="0.35">
      <c r="A41" s="2"/>
      <c r="B41" s="35"/>
      <c r="C41" s="35"/>
      <c r="D41" s="25"/>
      <c r="E41" s="29"/>
      <c r="F41" s="36">
        <f t="shared" si="0"/>
        <v>0</v>
      </c>
      <c r="G41" s="69"/>
    </row>
    <row r="42" spans="1:7" ht="15" x14ac:dyDescent="0.35">
      <c r="A42" s="2"/>
      <c r="B42" s="35"/>
      <c r="C42" s="35"/>
      <c r="D42" s="25"/>
      <c r="E42" s="29"/>
      <c r="F42" s="36">
        <f t="shared" si="0"/>
        <v>0</v>
      </c>
      <c r="G42" s="69"/>
    </row>
    <row r="43" spans="1:7" ht="15" x14ac:dyDescent="0.35">
      <c r="A43" s="2"/>
      <c r="B43" s="35"/>
      <c r="C43" s="35"/>
      <c r="D43" s="25"/>
      <c r="E43" s="29"/>
      <c r="F43" s="36">
        <f t="shared" si="0"/>
        <v>0</v>
      </c>
      <c r="G43" s="69"/>
    </row>
    <row r="44" spans="1:7" ht="15" x14ac:dyDescent="0.35">
      <c r="A44" s="2"/>
      <c r="B44" s="35"/>
      <c r="C44" s="35"/>
      <c r="D44" s="25"/>
      <c r="E44" s="29"/>
      <c r="F44" s="36">
        <f t="shared" si="0"/>
        <v>0</v>
      </c>
      <c r="G44" s="69"/>
    </row>
    <row r="45" spans="1:7" ht="15" x14ac:dyDescent="0.35">
      <c r="A45" s="2"/>
      <c r="B45" s="35"/>
      <c r="C45" s="35"/>
      <c r="D45" s="25"/>
      <c r="E45" s="29"/>
      <c r="F45" s="36">
        <f t="shared" si="0"/>
        <v>0</v>
      </c>
      <c r="G45" s="69"/>
    </row>
    <row r="46" spans="1:7" ht="15" x14ac:dyDescent="0.35">
      <c r="A46" s="2"/>
      <c r="B46" s="35"/>
      <c r="C46" s="35"/>
      <c r="D46" s="25"/>
      <c r="E46" s="29"/>
      <c r="F46" s="36">
        <f t="shared" si="0"/>
        <v>0</v>
      </c>
      <c r="G46" s="69"/>
    </row>
    <row r="47" spans="1:7" ht="15" x14ac:dyDescent="0.35">
      <c r="A47" s="2"/>
      <c r="B47" s="35"/>
      <c r="C47" s="35"/>
      <c r="D47" s="25"/>
      <c r="E47" s="29"/>
      <c r="F47" s="36">
        <f t="shared" si="0"/>
        <v>0</v>
      </c>
      <c r="G47" s="69"/>
    </row>
    <row r="48" spans="1:7" ht="15" x14ac:dyDescent="0.35">
      <c r="A48" s="2"/>
      <c r="B48" s="35"/>
      <c r="C48" s="35"/>
      <c r="D48" s="25"/>
      <c r="E48" s="29"/>
      <c r="F48" s="36">
        <f t="shared" si="0"/>
        <v>0</v>
      </c>
      <c r="G48" s="69"/>
    </row>
    <row r="49" spans="1:7" ht="15" x14ac:dyDescent="0.35">
      <c r="A49" s="2"/>
      <c r="B49" s="35"/>
      <c r="C49" s="35"/>
      <c r="D49" s="25"/>
      <c r="E49" s="29"/>
      <c r="F49" s="36">
        <f t="shared" si="0"/>
        <v>0</v>
      </c>
      <c r="G49" s="69"/>
    </row>
    <row r="50" spans="1:7" ht="15" x14ac:dyDescent="0.35">
      <c r="A50" s="2"/>
      <c r="B50" s="35"/>
      <c r="C50" s="35"/>
      <c r="D50" s="25"/>
      <c r="E50" s="29"/>
      <c r="F50" s="36">
        <f t="shared" si="0"/>
        <v>0</v>
      </c>
      <c r="G50" s="69"/>
    </row>
    <row r="51" spans="1:7" ht="15" x14ac:dyDescent="0.35">
      <c r="A51" s="2"/>
      <c r="B51" s="35"/>
      <c r="C51" s="35"/>
      <c r="D51" s="25"/>
      <c r="E51" s="29"/>
      <c r="F51" s="36">
        <f t="shared" si="0"/>
        <v>0</v>
      </c>
      <c r="G51" s="69"/>
    </row>
    <row r="52" spans="1:7" ht="15" x14ac:dyDescent="0.35">
      <c r="A52" s="2"/>
      <c r="B52" s="35"/>
      <c r="C52" s="35"/>
      <c r="D52" s="25"/>
      <c r="E52" s="29"/>
      <c r="F52" s="36">
        <f t="shared" si="0"/>
        <v>0</v>
      </c>
      <c r="G52" s="69"/>
    </row>
    <row r="53" spans="1:7" ht="15" x14ac:dyDescent="0.35">
      <c r="A53" s="2"/>
      <c r="B53" s="35"/>
      <c r="C53" s="35"/>
      <c r="D53" s="25"/>
      <c r="E53" s="29"/>
      <c r="F53" s="36">
        <f t="shared" si="0"/>
        <v>0</v>
      </c>
      <c r="G53" s="69"/>
    </row>
    <row r="54" spans="1:7" ht="15" x14ac:dyDescent="0.35">
      <c r="A54" s="2"/>
      <c r="B54" s="35"/>
      <c r="C54" s="35"/>
      <c r="D54" s="25"/>
      <c r="E54" s="29"/>
      <c r="F54" s="36">
        <f t="shared" si="0"/>
        <v>0</v>
      </c>
      <c r="G54" s="69"/>
    </row>
    <row r="55" spans="1:7" ht="15" x14ac:dyDescent="0.35">
      <c r="A55" s="2"/>
      <c r="B55" s="35"/>
      <c r="C55" s="35"/>
      <c r="D55" s="25"/>
      <c r="E55" s="29"/>
      <c r="F55" s="36">
        <f t="shared" si="0"/>
        <v>0</v>
      </c>
      <c r="G55" s="69"/>
    </row>
    <row r="56" spans="1:7" ht="15" x14ac:dyDescent="0.35">
      <c r="A56" s="2"/>
      <c r="B56" s="2" t="s">
        <v>67</v>
      </c>
      <c r="C56" s="2" t="s">
        <v>67</v>
      </c>
      <c r="D56" s="153">
        <f>SUM(D36:D55)</f>
        <v>0</v>
      </c>
      <c r="E56" s="2"/>
      <c r="F56" s="36">
        <f>SUM(F36:F55)</f>
        <v>0</v>
      </c>
      <c r="G56" s="2"/>
    </row>
    <row r="57" spans="1:7" ht="15" x14ac:dyDescent="0.35">
      <c r="A57" s="2"/>
      <c r="B57" s="154" t="s">
        <v>68</v>
      </c>
      <c r="C57" s="2"/>
      <c r="D57" s="2"/>
      <c r="E57" s="2"/>
      <c r="F57" s="2"/>
      <c r="G57" s="2"/>
    </row>
    <row r="58" spans="1:7" ht="15" x14ac:dyDescent="0.35">
      <c r="A58" s="2"/>
      <c r="B58" s="2"/>
      <c r="C58" s="2"/>
      <c r="D58" s="2"/>
      <c r="E58" s="2"/>
      <c r="F58" s="2"/>
      <c r="G58" s="2"/>
    </row>
    <row r="59" spans="1:7" ht="15" x14ac:dyDescent="0.35">
      <c r="A59" s="2"/>
      <c r="B59" s="2"/>
      <c r="C59" s="2"/>
      <c r="D59" s="2"/>
      <c r="E59" s="2"/>
      <c r="F59" s="2"/>
      <c r="G59" s="2"/>
    </row>
    <row r="60" spans="1:7" ht="15" x14ac:dyDescent="0.35">
      <c r="A60" s="2"/>
      <c r="B60" s="2"/>
      <c r="C60" s="2"/>
      <c r="D60" s="2"/>
      <c r="E60" s="2"/>
      <c r="F60" s="2"/>
      <c r="G60" s="2"/>
    </row>
    <row r="61" spans="1:7" ht="18" x14ac:dyDescent="0.35">
      <c r="A61" s="146">
        <f>MAX(A$8:A60)+1</f>
        <v>3</v>
      </c>
      <c r="B61" s="147" t="s">
        <v>69</v>
      </c>
      <c r="C61" s="2"/>
      <c r="D61" s="2"/>
      <c r="E61" s="2"/>
      <c r="F61" s="2"/>
      <c r="G61" s="2"/>
    </row>
    <row r="62" spans="1:7" ht="45" x14ac:dyDescent="0.35">
      <c r="A62" s="2"/>
      <c r="B62" s="152" t="s">
        <v>70</v>
      </c>
      <c r="C62" s="152" t="s">
        <v>71</v>
      </c>
      <c r="D62" s="2"/>
      <c r="E62" s="2"/>
      <c r="F62" s="2"/>
    </row>
    <row r="63" spans="1:7" ht="15" x14ac:dyDescent="0.35">
      <c r="A63" s="2"/>
      <c r="B63" s="31"/>
      <c r="C63" s="31"/>
      <c r="D63" s="2"/>
      <c r="E63" s="2"/>
      <c r="F63" s="2"/>
    </row>
    <row r="64" spans="1:7" ht="15" x14ac:dyDescent="0.35">
      <c r="A64" s="2"/>
      <c r="B64" s="35"/>
      <c r="C64" s="35"/>
      <c r="D64" s="2"/>
      <c r="E64" s="2"/>
      <c r="F64" s="2"/>
    </row>
    <row r="65" spans="1:7" ht="15" x14ac:dyDescent="0.35">
      <c r="A65" s="2"/>
      <c r="B65" s="35"/>
      <c r="C65" s="35"/>
      <c r="D65" s="2"/>
      <c r="E65" s="2"/>
      <c r="F65" s="2"/>
    </row>
    <row r="66" spans="1:7" ht="15" x14ac:dyDescent="0.35">
      <c r="A66" s="2"/>
      <c r="B66" s="35"/>
      <c r="C66" s="35"/>
      <c r="D66" s="2"/>
      <c r="E66" s="2"/>
      <c r="F66" s="2"/>
    </row>
    <row r="67" spans="1:7" ht="15" x14ac:dyDescent="0.35">
      <c r="A67" s="2"/>
      <c r="B67" s="35"/>
      <c r="C67" s="35"/>
      <c r="D67" s="2"/>
      <c r="E67" s="2"/>
      <c r="F67" s="2"/>
    </row>
    <row r="68" spans="1:7" ht="15" x14ac:dyDescent="0.35">
      <c r="A68" s="2"/>
      <c r="B68" s="35"/>
      <c r="C68" s="35"/>
      <c r="D68" s="2"/>
      <c r="E68" s="2"/>
      <c r="F68" s="2"/>
    </row>
    <row r="69" spans="1:7" ht="15" x14ac:dyDescent="0.35">
      <c r="A69" s="2"/>
      <c r="B69" s="35"/>
      <c r="C69" s="35"/>
      <c r="D69" s="2"/>
      <c r="E69" s="2"/>
      <c r="F69" s="2"/>
    </row>
    <row r="70" spans="1:7" ht="15" x14ac:dyDescent="0.35">
      <c r="A70" s="2"/>
      <c r="B70" s="35"/>
      <c r="C70" s="35"/>
      <c r="D70" s="2"/>
      <c r="E70" s="2"/>
      <c r="F70" s="2"/>
    </row>
    <row r="71" spans="1:7" ht="15" x14ac:dyDescent="0.35">
      <c r="A71" s="2"/>
      <c r="B71" s="35"/>
      <c r="C71" s="35"/>
      <c r="D71" s="2"/>
      <c r="E71" s="2"/>
      <c r="F71" s="2"/>
    </row>
    <row r="72" spans="1:7" ht="15" x14ac:dyDescent="0.35">
      <c r="A72" s="2"/>
      <c r="B72" s="35"/>
      <c r="C72" s="35"/>
      <c r="D72" s="2"/>
      <c r="E72" s="2"/>
      <c r="F72" s="2"/>
    </row>
    <row r="73" spans="1:7" ht="15" x14ac:dyDescent="0.35">
      <c r="A73" s="2"/>
      <c r="B73" s="2"/>
      <c r="C73" s="155">
        <f>ROWS(hp_classn_list)</f>
        <v>10</v>
      </c>
      <c r="D73" s="2"/>
      <c r="E73" s="2"/>
      <c r="F73" s="2"/>
      <c r="G73" s="2"/>
    </row>
    <row r="74" spans="1:7" ht="15" x14ac:dyDescent="0.35">
      <c r="A74" s="2"/>
      <c r="B74" s="154" t="s">
        <v>68</v>
      </c>
      <c r="C74" s="2"/>
      <c r="D74" s="2"/>
      <c r="E74" s="2"/>
      <c r="F74" s="2"/>
      <c r="G74" s="2"/>
    </row>
    <row r="75" spans="1:7" ht="15" x14ac:dyDescent="0.35">
      <c r="A75" s="2"/>
      <c r="B75" s="2"/>
      <c r="C75" s="2"/>
      <c r="D75" s="2"/>
      <c r="E75" s="2"/>
      <c r="F75" s="2"/>
      <c r="G75" s="2"/>
    </row>
    <row r="76" spans="1:7" ht="15" x14ac:dyDescent="0.35">
      <c r="A76" s="2"/>
      <c r="B76" s="2"/>
      <c r="C76" s="2"/>
      <c r="D76" s="2"/>
      <c r="E76" s="2"/>
      <c r="F76" s="2"/>
      <c r="G76" s="2"/>
    </row>
    <row r="77" spans="1:7" ht="15" x14ac:dyDescent="0.35">
      <c r="A77" s="2"/>
      <c r="B77" s="2"/>
      <c r="C77" s="2"/>
      <c r="D77" s="2"/>
      <c r="E77" s="2"/>
      <c r="F77" s="2"/>
      <c r="G77" s="2"/>
    </row>
    <row r="78" spans="1:7" ht="18" x14ac:dyDescent="0.35">
      <c r="A78" s="146">
        <f>MAX(A$8:A77)+1</f>
        <v>4</v>
      </c>
      <c r="B78" s="147" t="s">
        <v>72</v>
      </c>
      <c r="C78" s="30">
        <f>COLUMNS($C:C)</f>
        <v>1</v>
      </c>
      <c r="D78" s="30">
        <f>COLUMNS($C:D)</f>
        <v>2</v>
      </c>
      <c r="E78" s="30">
        <f>COLUMNS($C:E)</f>
        <v>3</v>
      </c>
      <c r="F78" s="30">
        <f>COLUMNS($C:F)</f>
        <v>4</v>
      </c>
      <c r="G78" s="2"/>
    </row>
    <row r="79" spans="1:7" ht="45" x14ac:dyDescent="0.35">
      <c r="A79" s="2"/>
      <c r="B79" s="152" t="s">
        <v>73</v>
      </c>
      <c r="C79" s="152" t="s">
        <v>74</v>
      </c>
      <c r="D79" s="152" t="s">
        <v>75</v>
      </c>
      <c r="E79" s="152" t="s">
        <v>76</v>
      </c>
      <c r="F79" s="152" t="s">
        <v>66</v>
      </c>
      <c r="G79" s="2"/>
    </row>
    <row r="80" spans="1:7" ht="15" x14ac:dyDescent="0.35">
      <c r="A80" s="2"/>
      <c r="B80" s="31"/>
      <c r="C80" s="31"/>
      <c r="D80" s="37"/>
      <c r="E80" s="32"/>
      <c r="F80" s="69"/>
      <c r="G80" s="2"/>
    </row>
    <row r="81" spans="1:7" ht="15" x14ac:dyDescent="0.35">
      <c r="A81" s="2"/>
      <c r="B81" s="35"/>
      <c r="C81" s="35"/>
      <c r="D81" s="38"/>
      <c r="E81" s="25"/>
      <c r="F81" s="69"/>
      <c r="G81" s="2"/>
    </row>
    <row r="82" spans="1:7" ht="15" x14ac:dyDescent="0.35">
      <c r="A82" s="2"/>
      <c r="B82" s="35"/>
      <c r="C82" s="35"/>
      <c r="D82" s="38"/>
      <c r="E82" s="25"/>
      <c r="F82" s="69"/>
      <c r="G82" s="2"/>
    </row>
    <row r="83" spans="1:7" ht="15" x14ac:dyDescent="0.35">
      <c r="A83" s="2"/>
      <c r="B83" s="35"/>
      <c r="C83" s="35"/>
      <c r="D83" s="38"/>
      <c r="E83" s="25"/>
      <c r="F83" s="69"/>
      <c r="G83" s="2"/>
    </row>
    <row r="84" spans="1:7" ht="15" x14ac:dyDescent="0.35">
      <c r="A84" s="2"/>
      <c r="B84" s="35"/>
      <c r="C84" s="35"/>
      <c r="D84" s="38"/>
      <c r="E84" s="25"/>
      <c r="F84" s="69"/>
      <c r="G84" s="2"/>
    </row>
    <row r="85" spans="1:7" ht="15" x14ac:dyDescent="0.35">
      <c r="A85" s="2"/>
      <c r="B85" s="35"/>
      <c r="C85" s="35"/>
      <c r="D85" s="38"/>
      <c r="E85" s="25"/>
      <c r="F85" s="69"/>
      <c r="G85" s="2"/>
    </row>
    <row r="86" spans="1:7" ht="15" x14ac:dyDescent="0.35">
      <c r="A86" s="2"/>
      <c r="B86" s="35"/>
      <c r="C86" s="35"/>
      <c r="D86" s="38"/>
      <c r="E86" s="25"/>
      <c r="F86" s="69"/>
      <c r="G86" s="2"/>
    </row>
    <row r="87" spans="1:7" ht="15" x14ac:dyDescent="0.35">
      <c r="A87" s="2"/>
      <c r="B87" s="35"/>
      <c r="C87" s="35"/>
      <c r="D87" s="38"/>
      <c r="E87" s="25"/>
      <c r="F87" s="69"/>
      <c r="G87" s="2"/>
    </row>
    <row r="88" spans="1:7" ht="15" x14ac:dyDescent="0.35">
      <c r="A88" s="2"/>
      <c r="B88" s="35"/>
      <c r="C88" s="35"/>
      <c r="D88" s="38"/>
      <c r="E88" s="25"/>
      <c r="F88" s="69"/>
      <c r="G88" s="2"/>
    </row>
    <row r="89" spans="1:7" ht="15" x14ac:dyDescent="0.35">
      <c r="A89" s="2"/>
      <c r="B89" s="35"/>
      <c r="C89" s="35"/>
      <c r="D89" s="38"/>
      <c r="E89" s="25"/>
      <c r="F89" s="69"/>
      <c r="G89" s="2"/>
    </row>
    <row r="90" spans="1:7" ht="15" x14ac:dyDescent="0.35">
      <c r="A90" s="2"/>
      <c r="B90" s="35"/>
      <c r="C90" s="35"/>
      <c r="D90" s="38"/>
      <c r="E90" s="25"/>
      <c r="F90" s="69"/>
      <c r="G90" s="2"/>
    </row>
    <row r="91" spans="1:7" ht="15" x14ac:dyDescent="0.35">
      <c r="A91" s="2"/>
      <c r="B91" s="35"/>
      <c r="C91" s="35"/>
      <c r="D91" s="38"/>
      <c r="E91" s="25"/>
      <c r="F91" s="69"/>
      <c r="G91" s="2"/>
    </row>
    <row r="92" spans="1:7" ht="15" x14ac:dyDescent="0.35">
      <c r="A92" s="2"/>
      <c r="B92" s="35"/>
      <c r="C92" s="35"/>
      <c r="D92" s="38"/>
      <c r="E92" s="25"/>
      <c r="F92" s="69"/>
      <c r="G92" s="2"/>
    </row>
    <row r="93" spans="1:7" ht="15" x14ac:dyDescent="0.35">
      <c r="A93" s="2"/>
      <c r="B93" s="35"/>
      <c r="C93" s="35"/>
      <c r="D93" s="38"/>
      <c r="E93" s="25"/>
      <c r="F93" s="69"/>
      <c r="G93" s="2"/>
    </row>
    <row r="94" spans="1:7" ht="15" x14ac:dyDescent="0.35">
      <c r="A94" s="2"/>
      <c r="B94" s="35"/>
      <c r="C94" s="35"/>
      <c r="D94" s="38"/>
      <c r="E94" s="25"/>
      <c r="F94" s="69"/>
      <c r="G94" s="2"/>
    </row>
    <row r="95" spans="1:7" ht="15" x14ac:dyDescent="0.35">
      <c r="A95" s="2"/>
      <c r="B95" s="35"/>
      <c r="C95" s="35"/>
      <c r="D95" s="38"/>
      <c r="E95" s="25"/>
      <c r="F95" s="69"/>
      <c r="G95" s="2"/>
    </row>
    <row r="96" spans="1:7" ht="15" x14ac:dyDescent="0.35">
      <c r="A96" s="2"/>
      <c r="B96" s="35"/>
      <c r="C96" s="35"/>
      <c r="D96" s="38"/>
      <c r="E96" s="25"/>
      <c r="F96" s="69"/>
      <c r="G96" s="2"/>
    </row>
    <row r="97" spans="1:7" ht="15" x14ac:dyDescent="0.35">
      <c r="A97" s="2"/>
      <c r="B97" s="35"/>
      <c r="C97" s="35"/>
      <c r="D97" s="38"/>
      <c r="E97" s="25"/>
      <c r="F97" s="69"/>
      <c r="G97" s="2"/>
    </row>
    <row r="98" spans="1:7" ht="15" x14ac:dyDescent="0.35">
      <c r="A98" s="2"/>
      <c r="B98" s="35"/>
      <c r="C98" s="35"/>
      <c r="D98" s="38"/>
      <c r="E98" s="25"/>
      <c r="F98" s="69"/>
      <c r="G98" s="2"/>
    </row>
    <row r="99" spans="1:7" ht="15" x14ac:dyDescent="0.35">
      <c r="A99" s="2"/>
      <c r="B99" s="35"/>
      <c r="C99" s="35"/>
      <c r="D99" s="38"/>
      <c r="E99" s="25"/>
      <c r="F99" s="69"/>
      <c r="G99" s="2"/>
    </row>
    <row r="100" spans="1:7" ht="15" x14ac:dyDescent="0.35">
      <c r="A100" s="2"/>
      <c r="B100" s="156" t="s">
        <v>77</v>
      </c>
      <c r="C100" s="156" t="s">
        <v>78</v>
      </c>
      <c r="D100" s="16" t="s">
        <v>79</v>
      </c>
      <c r="E100" s="39"/>
      <c r="F100" s="157"/>
      <c r="G100" s="2"/>
    </row>
    <row r="101" spans="1:7" ht="15" x14ac:dyDescent="0.35">
      <c r="A101" s="2"/>
      <c r="B101" s="156" t="s">
        <v>80</v>
      </c>
      <c r="C101" s="156" t="s">
        <v>81</v>
      </c>
      <c r="D101" s="16" t="s">
        <v>79</v>
      </c>
      <c r="E101" s="39"/>
      <c r="F101" s="157"/>
      <c r="G101" s="2"/>
    </row>
    <row r="102" spans="1:7" ht="15" x14ac:dyDescent="0.35">
      <c r="A102" s="2"/>
      <c r="B102" s="156" t="s">
        <v>82</v>
      </c>
      <c r="C102" s="156" t="s">
        <v>82</v>
      </c>
      <c r="D102" s="16" t="s">
        <v>79</v>
      </c>
      <c r="E102" s="39"/>
      <c r="F102" s="157"/>
      <c r="G102" s="2"/>
    </row>
    <row r="103" spans="1:7" ht="15" x14ac:dyDescent="0.35">
      <c r="A103" s="2"/>
      <c r="B103" s="156" t="s">
        <v>83</v>
      </c>
      <c r="C103" s="156" t="s">
        <v>84</v>
      </c>
      <c r="D103" s="16" t="s">
        <v>85</v>
      </c>
      <c r="E103" s="158">
        <f>+ubdpa</f>
        <v>0</v>
      </c>
      <c r="F103" s="157"/>
      <c r="G103" s="2"/>
    </row>
    <row r="104" spans="1:7" ht="15" x14ac:dyDescent="0.35">
      <c r="A104" s="2"/>
      <c r="B104" s="156" t="s">
        <v>86</v>
      </c>
      <c r="C104" s="156" t="s">
        <v>87</v>
      </c>
      <c r="D104" s="16" t="s">
        <v>88</v>
      </c>
      <c r="E104" s="158">
        <f ca="1">+hpsdupa</f>
        <v>0</v>
      </c>
      <c r="F104" s="157"/>
      <c r="G104" s="2"/>
    </row>
    <row r="105" spans="1:7" ht="15" x14ac:dyDescent="0.35">
      <c r="A105" s="2"/>
      <c r="B105" s="159" t="s">
        <v>89</v>
      </c>
      <c r="C105" s="159" t="s">
        <v>90</v>
      </c>
      <c r="D105" s="160"/>
      <c r="E105" s="157"/>
      <c r="F105" s="157"/>
      <c r="G105" s="2"/>
    </row>
    <row r="106" spans="1:7" ht="15" x14ac:dyDescent="0.35">
      <c r="A106" s="2"/>
      <c r="B106" s="154" t="s">
        <v>68</v>
      </c>
      <c r="C106" s="2"/>
      <c r="D106" s="2"/>
      <c r="E106" s="2"/>
      <c r="F106" s="2"/>
      <c r="G106" s="2"/>
    </row>
    <row r="107" spans="1:7" ht="15" x14ac:dyDescent="0.35">
      <c r="A107" s="2"/>
      <c r="B107" s="2"/>
      <c r="C107" s="2"/>
      <c r="D107" s="2"/>
      <c r="E107" s="2"/>
      <c r="F107" s="2"/>
      <c r="G107" s="2"/>
    </row>
    <row r="108" spans="1:7" ht="15" x14ac:dyDescent="0.35">
      <c r="A108" s="2"/>
      <c r="B108" s="2"/>
      <c r="C108" s="2"/>
      <c r="D108" s="2"/>
      <c r="E108" s="2"/>
      <c r="F108" s="2"/>
      <c r="G108" s="2"/>
    </row>
    <row r="109" spans="1:7" ht="15" x14ac:dyDescent="0.35">
      <c r="A109" s="2"/>
      <c r="B109" s="2"/>
      <c r="C109" s="2"/>
      <c r="D109" s="2"/>
      <c r="E109" s="2"/>
      <c r="F109" s="2"/>
      <c r="G109" s="2"/>
    </row>
    <row r="110" spans="1:7" ht="18" x14ac:dyDescent="0.35">
      <c r="A110" s="146">
        <f>MAX(A$8:A109)+1</f>
        <v>5</v>
      </c>
      <c r="B110" s="147" t="s">
        <v>91</v>
      </c>
      <c r="C110" s="2"/>
      <c r="D110" s="2"/>
      <c r="E110" s="2"/>
      <c r="F110" s="2"/>
      <c r="G110" s="2"/>
    </row>
    <row r="111" spans="1:7" ht="15" x14ac:dyDescent="0.35">
      <c r="A111" s="2"/>
      <c r="B111" s="2" t="s">
        <v>92</v>
      </c>
      <c r="C111" s="161">
        <v>365</v>
      </c>
      <c r="D111" s="2"/>
      <c r="E111" s="2"/>
      <c r="F111" s="2"/>
      <c r="G111" s="2"/>
    </row>
    <row r="112" spans="1:7" ht="15" x14ac:dyDescent="0.35">
      <c r="A112" s="2"/>
      <c r="B112" s="2" t="s">
        <v>93</v>
      </c>
      <c r="C112" s="161">
        <v>7</v>
      </c>
      <c r="D112" s="2"/>
      <c r="E112" s="2"/>
      <c r="F112" s="2"/>
      <c r="G112" s="2"/>
    </row>
    <row r="113" spans="1:7" ht="15" x14ac:dyDescent="0.35">
      <c r="A113" s="2"/>
      <c r="B113" s="2" t="s">
        <v>50</v>
      </c>
      <c r="C113" s="36">
        <f>ROUND(dpa/dpw,0)</f>
        <v>52</v>
      </c>
      <c r="D113" s="2"/>
      <c r="E113" s="2"/>
      <c r="F113" s="2"/>
      <c r="G113" s="2"/>
    </row>
    <row r="114" spans="1:7" ht="15" x14ac:dyDescent="0.35">
      <c r="A114" s="2"/>
      <c r="B114" s="2" t="s">
        <v>94</v>
      </c>
      <c r="C114" s="161">
        <v>2</v>
      </c>
      <c r="D114" s="2"/>
      <c r="E114" s="2"/>
      <c r="F114" s="2"/>
      <c r="G114" s="2"/>
    </row>
    <row r="115" spans="1:7" ht="15" x14ac:dyDescent="0.35">
      <c r="A115" s="2"/>
      <c r="B115" s="2" t="s">
        <v>95</v>
      </c>
      <c r="C115" s="36">
        <f>+wpa/wpfn</f>
        <v>26</v>
      </c>
      <c r="D115" s="2"/>
      <c r="E115" s="2"/>
      <c r="F115" s="2"/>
      <c r="G115" s="2"/>
    </row>
    <row r="116" spans="1:7" ht="15" x14ac:dyDescent="0.35">
      <c r="A116" s="2"/>
      <c r="B116" s="2"/>
      <c r="C116" s="148"/>
      <c r="D116" s="2"/>
      <c r="E116" s="2"/>
      <c r="F116" s="2"/>
      <c r="G116" s="2"/>
    </row>
    <row r="117" spans="1:7" ht="15" x14ac:dyDescent="0.35">
      <c r="A117" s="2"/>
      <c r="B117" s="2"/>
      <c r="C117" s="148"/>
      <c r="D117" s="2"/>
      <c r="E117" s="2"/>
      <c r="F117" s="2"/>
      <c r="G117" s="2"/>
    </row>
    <row r="118" spans="1:7" ht="15" x14ac:dyDescent="0.35">
      <c r="A118" s="2"/>
      <c r="B118" s="2"/>
      <c r="C118" s="148"/>
      <c r="D118" s="2"/>
      <c r="E118" s="2"/>
      <c r="F118" s="2"/>
      <c r="G118" s="2"/>
    </row>
    <row r="119" spans="1:7" ht="18" x14ac:dyDescent="0.35">
      <c r="A119" s="146">
        <f>MAX(A$8:A118)+1</f>
        <v>6</v>
      </c>
      <c r="B119" s="147" t="s">
        <v>96</v>
      </c>
      <c r="C119" s="2"/>
      <c r="D119" s="2"/>
      <c r="E119" s="2"/>
      <c r="F119" s="2"/>
      <c r="G119" s="2"/>
    </row>
    <row r="120" spans="1:7" ht="15" x14ac:dyDescent="0.35">
      <c r="A120" s="2"/>
      <c r="B120" s="152" t="s">
        <v>97</v>
      </c>
      <c r="C120" s="2"/>
      <c r="D120" s="2"/>
      <c r="E120" s="2"/>
      <c r="F120" s="2"/>
      <c r="G120" s="2"/>
    </row>
    <row r="121" spans="1:7" ht="15" x14ac:dyDescent="0.35">
      <c r="A121" s="2"/>
      <c r="B121" s="159" t="s">
        <v>98</v>
      </c>
      <c r="C121" s="2"/>
      <c r="D121" s="2"/>
      <c r="E121" s="2"/>
      <c r="F121" s="2"/>
      <c r="G121" s="2"/>
    </row>
    <row r="122" spans="1:7" ht="15" x14ac:dyDescent="0.35">
      <c r="A122" s="2"/>
      <c r="B122" s="156" t="s">
        <v>99</v>
      </c>
      <c r="C122" s="2"/>
      <c r="D122" s="2"/>
      <c r="E122" s="2"/>
      <c r="F122" s="2"/>
      <c r="G122" s="2"/>
    </row>
    <row r="123" spans="1:7" ht="15" x14ac:dyDescent="0.35">
      <c r="A123" s="2"/>
      <c r="B123" s="162">
        <f>COUNTA(cost_type_list)</f>
        <v>2</v>
      </c>
      <c r="C123" s="2"/>
      <c r="D123" s="2"/>
      <c r="E123" s="2"/>
      <c r="F123" s="2"/>
      <c r="G123" s="2"/>
    </row>
    <row r="124" spans="1:7" ht="15" x14ac:dyDescent="0.35">
      <c r="A124" s="2"/>
      <c r="B124" s="2"/>
      <c r="C124" s="2"/>
      <c r="D124" s="2"/>
      <c r="E124" s="2"/>
      <c r="F124" s="2"/>
      <c r="G124" s="2"/>
    </row>
    <row r="125" spans="1:7" ht="15" x14ac:dyDescent="0.35">
      <c r="A125" s="2"/>
      <c r="B125" s="2"/>
      <c r="C125" s="2"/>
      <c r="D125" s="2"/>
      <c r="E125" s="2"/>
      <c r="F125" s="2"/>
      <c r="G125" s="2"/>
    </row>
    <row r="126" spans="1:7" ht="15" x14ac:dyDescent="0.35">
      <c r="A126" s="2"/>
      <c r="B126" s="2"/>
      <c r="C126" s="2"/>
      <c r="D126" s="2"/>
      <c r="E126" s="2"/>
      <c r="F126" s="2"/>
      <c r="G126" s="2"/>
    </row>
    <row r="127" spans="1:7" ht="18" x14ac:dyDescent="0.35">
      <c r="A127" s="146">
        <f>MAX(A$8:A126)+1</f>
        <v>7</v>
      </c>
      <c r="B127" s="147" t="s">
        <v>100</v>
      </c>
      <c r="C127" s="2"/>
      <c r="D127" s="2"/>
      <c r="E127" s="2"/>
      <c r="F127" s="2"/>
      <c r="G127" s="2"/>
    </row>
    <row r="128" spans="1:7" ht="15" x14ac:dyDescent="0.35">
      <c r="A128" s="2"/>
      <c r="B128" s="152" t="s">
        <v>101</v>
      </c>
      <c r="C128" s="2"/>
      <c r="D128" s="2"/>
      <c r="E128" s="2"/>
      <c r="F128" s="2"/>
      <c r="G128" s="2"/>
    </row>
    <row r="129" spans="1:7" ht="15" x14ac:dyDescent="0.35">
      <c r="A129" s="2"/>
      <c r="B129" s="159" t="s">
        <v>102</v>
      </c>
      <c r="C129" s="2"/>
      <c r="D129" s="2"/>
      <c r="E129" s="2"/>
      <c r="F129" s="2"/>
      <c r="G129" s="2"/>
    </row>
    <row r="130" spans="1:7" ht="15" x14ac:dyDescent="0.35">
      <c r="A130" s="2"/>
      <c r="B130" s="156" t="s">
        <v>103</v>
      </c>
      <c r="C130" s="2"/>
      <c r="D130" s="2"/>
      <c r="E130" s="2"/>
      <c r="F130" s="2"/>
      <c r="G130" s="2"/>
    </row>
    <row r="131" spans="1:7" ht="15" x14ac:dyDescent="0.35">
      <c r="A131" s="2"/>
      <c r="B131" s="162">
        <f>COUNTA(hp_emp_type_list)</f>
        <v>2</v>
      </c>
      <c r="C131" s="2"/>
      <c r="D131" s="2"/>
      <c r="E131" s="2"/>
      <c r="F131" s="2"/>
      <c r="G131" s="2"/>
    </row>
    <row r="132" spans="1:7" ht="15" x14ac:dyDescent="0.35">
      <c r="A132" s="2"/>
      <c r="B132" s="2"/>
      <c r="C132" s="2"/>
      <c r="D132" s="2"/>
      <c r="E132" s="2"/>
      <c r="F132" s="2"/>
      <c r="G132" s="2"/>
    </row>
    <row r="133" spans="1:7" ht="15" x14ac:dyDescent="0.35">
      <c r="A133" s="2"/>
      <c r="B133" s="2"/>
      <c r="C133" s="2"/>
      <c r="D133" s="2"/>
      <c r="E133" s="2"/>
      <c r="F133" s="2"/>
      <c r="G133" s="2"/>
    </row>
    <row r="134" spans="1:7" ht="15" x14ac:dyDescent="0.35">
      <c r="A134" s="2"/>
      <c r="B134" s="2"/>
      <c r="C134" s="2"/>
      <c r="D134" s="2"/>
      <c r="E134" s="2"/>
      <c r="F134" s="2"/>
      <c r="G134" s="2"/>
    </row>
    <row r="135" spans="1:7" ht="18" x14ac:dyDescent="0.35">
      <c r="A135" s="146">
        <f>MAX(A$8:A134)+1</f>
        <v>8</v>
      </c>
      <c r="B135" s="147" t="s">
        <v>104</v>
      </c>
      <c r="C135" s="30">
        <f>COLUMNS($B:C)</f>
        <v>2</v>
      </c>
      <c r="D135" s="30">
        <f>COLUMNS($B:D)</f>
        <v>3</v>
      </c>
      <c r="E135" s="30">
        <f>COLUMNS($B:E)</f>
        <v>4</v>
      </c>
      <c r="F135" s="2"/>
      <c r="G135" s="2"/>
    </row>
    <row r="136" spans="1:7" ht="75" x14ac:dyDescent="0.35">
      <c r="A136" s="2"/>
      <c r="B136" s="152" t="s">
        <v>105</v>
      </c>
      <c r="C136" s="152" t="s">
        <v>106</v>
      </c>
      <c r="D136" s="152" t="s">
        <v>107</v>
      </c>
      <c r="E136" s="152" t="s">
        <v>108</v>
      </c>
      <c r="F136" s="2"/>
      <c r="G136" s="2"/>
    </row>
    <row r="137" spans="1:7" ht="15" x14ac:dyDescent="0.35">
      <c r="A137" s="2"/>
      <c r="B137" s="159" t="s">
        <v>109</v>
      </c>
      <c r="C137" s="163">
        <v>1</v>
      </c>
      <c r="D137" s="163">
        <v>1</v>
      </c>
      <c r="E137" s="159" t="s">
        <v>102</v>
      </c>
      <c r="F137" s="2"/>
      <c r="G137" s="2"/>
    </row>
    <row r="138" spans="1:7" ht="15" x14ac:dyDescent="0.35">
      <c r="A138" s="2"/>
      <c r="B138" s="156" t="s">
        <v>110</v>
      </c>
      <c r="C138" s="16">
        <v>0</v>
      </c>
      <c r="D138" s="16">
        <v>1</v>
      </c>
      <c r="E138" s="156" t="s">
        <v>102</v>
      </c>
      <c r="F138" s="2"/>
      <c r="G138" s="2"/>
    </row>
    <row r="139" spans="1:7" ht="15" x14ac:dyDescent="0.35">
      <c r="A139" s="2"/>
      <c r="B139" s="156" t="s">
        <v>103</v>
      </c>
      <c r="C139" s="16">
        <v>0</v>
      </c>
      <c r="D139" s="16">
        <v>0</v>
      </c>
      <c r="E139" s="156" t="s">
        <v>103</v>
      </c>
      <c r="F139" s="2"/>
      <c r="G139" s="2"/>
    </row>
    <row r="140" spans="1:7" ht="15" x14ac:dyDescent="0.35">
      <c r="A140" s="2"/>
      <c r="B140" s="2"/>
      <c r="C140" s="2"/>
      <c r="D140" s="2"/>
      <c r="E140" s="2"/>
      <c r="F140" s="2"/>
      <c r="G140" s="2"/>
    </row>
    <row r="141" spans="1:7" ht="15" x14ac:dyDescent="0.35">
      <c r="A141" s="2"/>
      <c r="B141" s="2"/>
      <c r="C141" s="2"/>
      <c r="D141" s="2"/>
      <c r="E141" s="2"/>
      <c r="F141" s="2"/>
      <c r="G141" s="2"/>
    </row>
    <row r="142" spans="1:7" ht="15" x14ac:dyDescent="0.35">
      <c r="A142" s="2"/>
      <c r="B142" s="2"/>
      <c r="C142" s="2"/>
      <c r="D142" s="2"/>
      <c r="E142" s="2"/>
      <c r="F142" s="2"/>
      <c r="G142" s="2"/>
    </row>
    <row r="143" spans="1:7" ht="18" x14ac:dyDescent="0.35">
      <c r="A143" s="146">
        <f>MAX(A$8:A142)+1</f>
        <v>9</v>
      </c>
      <c r="B143" s="147" t="s">
        <v>111</v>
      </c>
      <c r="C143" s="2"/>
      <c r="D143" s="2"/>
      <c r="E143" s="2"/>
      <c r="F143" s="2"/>
      <c r="G143" s="2"/>
    </row>
    <row r="144" spans="1:7" ht="15" x14ac:dyDescent="0.35">
      <c r="A144" s="2"/>
      <c r="B144" s="152" t="s">
        <v>111</v>
      </c>
      <c r="C144" s="2"/>
      <c r="D144" s="2"/>
      <c r="E144" s="2"/>
      <c r="F144" s="2"/>
      <c r="G144" s="2"/>
    </row>
    <row r="145" spans="1:7" ht="15" x14ac:dyDescent="0.35">
      <c r="A145" s="2"/>
      <c r="B145" s="159" t="s">
        <v>112</v>
      </c>
      <c r="C145" s="2"/>
      <c r="D145" s="2"/>
      <c r="E145" s="2"/>
      <c r="F145" s="2"/>
      <c r="G145" s="2"/>
    </row>
    <row r="146" spans="1:7" ht="15" x14ac:dyDescent="0.35">
      <c r="A146" s="2"/>
      <c r="B146" s="156" t="s">
        <v>113</v>
      </c>
      <c r="C146" s="2"/>
      <c r="D146" s="2"/>
      <c r="E146" s="2"/>
      <c r="F146" s="2"/>
      <c r="G146" s="2"/>
    </row>
    <row r="147" spans="1:7" ht="15" x14ac:dyDescent="0.35">
      <c r="A147" s="2"/>
      <c r="B147" s="159" t="s">
        <v>114</v>
      </c>
      <c r="C147" s="2"/>
      <c r="D147" s="2"/>
      <c r="E147" s="2"/>
      <c r="F147" s="2"/>
      <c r="G147" s="2"/>
    </row>
    <row r="148" spans="1:7" ht="15" x14ac:dyDescent="0.35">
      <c r="A148" s="2"/>
      <c r="B148" s="159" t="s">
        <v>115</v>
      </c>
      <c r="C148" s="2"/>
      <c r="D148" s="2"/>
      <c r="E148" s="2"/>
      <c r="F148" s="2"/>
      <c r="G148" s="2"/>
    </row>
    <row r="149" spans="1:7" ht="15" x14ac:dyDescent="0.35">
      <c r="A149" s="2"/>
      <c r="B149" s="2"/>
      <c r="C149" s="2"/>
      <c r="D149" s="2"/>
      <c r="E149" s="2"/>
      <c r="F149" s="2"/>
      <c r="G149" s="2"/>
    </row>
    <row r="150" spans="1:7" ht="15" x14ac:dyDescent="0.35">
      <c r="A150" s="2"/>
      <c r="B150" s="2"/>
      <c r="C150" s="2"/>
      <c r="D150" s="2"/>
      <c r="E150" s="2"/>
      <c r="F150" s="2"/>
      <c r="G150" s="2"/>
    </row>
    <row r="151" spans="1:7" ht="15" x14ac:dyDescent="0.35">
      <c r="A151" s="2"/>
      <c r="B151" s="2"/>
      <c r="C151" s="2"/>
      <c r="D151" s="2"/>
      <c r="E151" s="2"/>
      <c r="F151" s="2"/>
      <c r="G151" s="2"/>
    </row>
    <row r="152" spans="1:7" ht="18" x14ac:dyDescent="0.35">
      <c r="A152" s="146">
        <f>MAX(A$8:A151)+1</f>
        <v>10</v>
      </c>
      <c r="B152" s="147" t="s">
        <v>115</v>
      </c>
      <c r="C152" s="2"/>
      <c r="D152" s="2"/>
      <c r="E152" s="2"/>
      <c r="F152" s="2"/>
      <c r="G152" s="2"/>
    </row>
    <row r="153" spans="1:7" ht="15" x14ac:dyDescent="0.35">
      <c r="A153" s="2"/>
      <c r="B153" s="2" t="s">
        <v>116</v>
      </c>
      <c r="C153" s="156" t="s">
        <v>117</v>
      </c>
      <c r="D153" s="2"/>
      <c r="E153" s="2"/>
      <c r="F153" s="2"/>
      <c r="G153" s="2"/>
    </row>
  </sheetData>
  <sheetProtection sheet="1" objects="1" scenarios="1"/>
  <mergeCells count="1">
    <mergeCell ref="D26:G27"/>
  </mergeCells>
  <dataValidations count="1">
    <dataValidation type="list" allowBlank="1" showInputMessage="1" showErrorMessage="1" sqref="F80:F99 G36:G55" xr:uid="{6CA45303-CB24-44EE-A242-9D361EF322EB}">
      <formula1>"Yes, No"</formula1>
    </dataValidation>
  </dataValidations>
  <pageMargins left="0.59055118110236227" right="0.39370078740157483" top="0.39370078740157483" bottom="0.59055118110236227" header="0.19685039370078741" footer="0.19685039370078741"/>
  <pageSetup paperSize="9" scale="88" fitToHeight="0" orientation="portrait" horizontalDpi="300" verticalDpi="300" r:id="rId1"/>
  <rowBreaks count="2" manualBreakCount="2">
    <brk id="60" max="7" man="1"/>
    <brk id="109" max="7"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EQ175"/>
  <sheetViews>
    <sheetView showGridLines="0" zoomScaleNormal="85" zoomScaleSheetLayoutView="70" zoomScalePageLayoutView="60" workbookViewId="0">
      <pane xSplit="4" ySplit="12" topLeftCell="E43" activePane="bottomRight" state="frozen"/>
      <selection pane="topRight" activeCell="E1" sqref="E1"/>
      <selection pane="bottomLeft" activeCell="A13" sqref="A13"/>
      <selection pane="bottomRight" activeCell="E50" sqref="E50"/>
    </sheetView>
  </sheetViews>
  <sheetFormatPr defaultColWidth="8.88671875" defaultRowHeight="15" x14ac:dyDescent="0.35"/>
  <cols>
    <col min="1" max="1" width="5.44140625" style="2" customWidth="1"/>
    <col min="2" max="2" width="35.44140625" style="2" customWidth="1"/>
    <col min="3" max="3" width="12.44140625" style="2" customWidth="1"/>
    <col min="4" max="4" width="14.109375" style="2" customWidth="1"/>
    <col min="5" max="5" width="10.44140625" style="2" customWidth="1"/>
    <col min="6" max="7" width="13.6640625" style="2" customWidth="1"/>
    <col min="8" max="14" width="10.44140625" style="2" customWidth="1"/>
    <col min="15" max="30" width="13.44140625" style="2" customWidth="1"/>
    <col min="31" max="32" width="9.33203125" style="2" customWidth="1"/>
    <col min="33" max="34" width="10.44140625" style="2" customWidth="1"/>
    <col min="35" max="36" width="13.44140625" style="2" customWidth="1"/>
    <col min="37" max="57" width="11.44140625" style="2" customWidth="1"/>
    <col min="58" max="59" width="13.33203125" style="2" customWidth="1"/>
    <col min="60" max="62" width="11.44140625" style="2" customWidth="1"/>
    <col min="63" max="91" width="13.44140625" style="2" customWidth="1"/>
    <col min="92" max="111" width="11.44140625" style="2" customWidth="1"/>
    <col min="112" max="133" width="13.44140625" style="2" customWidth="1"/>
    <col min="134" max="134" width="10.44140625" style="2" customWidth="1"/>
    <col min="135" max="135" width="12.44140625" style="2" customWidth="1"/>
    <col min="136" max="136" width="10.44140625" style="2" customWidth="1"/>
    <col min="137" max="137" width="13.88671875" style="2" customWidth="1"/>
    <col min="138" max="139" width="24.44140625" style="2" customWidth="1"/>
    <col min="140" max="140" width="10.44140625" style="2" customWidth="1"/>
    <col min="141" max="143" width="13.44140625" style="2" customWidth="1"/>
    <col min="144" max="147" width="10.44140625" style="2" customWidth="1"/>
    <col min="148" max="16384" width="8.88671875" style="2"/>
  </cols>
  <sheetData>
    <row r="1" spans="1:147" x14ac:dyDescent="0.35">
      <c r="A1" s="2" t="str">
        <f>+DSO</f>
        <v>Your Organisation</v>
      </c>
      <c r="AJ1" s="40" t="s">
        <v>118</v>
      </c>
      <c r="AK1" s="164" t="str">
        <f t="shared" ref="AK1:BD1" ca="1" si="0">IF(AND(SUM(AK13:AK113)&gt;0,AK12=inactive),"ERROR","")</f>
        <v/>
      </c>
      <c r="AL1" s="164" t="str">
        <f t="shared" ca="1" si="0"/>
        <v/>
      </c>
      <c r="AM1" s="164" t="str">
        <f t="shared" ca="1" si="0"/>
        <v/>
      </c>
      <c r="AN1" s="164" t="str">
        <f t="shared" ca="1" si="0"/>
        <v/>
      </c>
      <c r="AO1" s="164" t="str">
        <f t="shared" ca="1" si="0"/>
        <v/>
      </c>
      <c r="AP1" s="164" t="str">
        <f t="shared" ca="1" si="0"/>
        <v/>
      </c>
      <c r="AQ1" s="164" t="str">
        <f t="shared" ca="1" si="0"/>
        <v/>
      </c>
      <c r="AR1" s="164" t="str">
        <f t="shared" ca="1" si="0"/>
        <v/>
      </c>
      <c r="AS1" s="164" t="str">
        <f t="shared" ca="1" si="0"/>
        <v/>
      </c>
      <c r="AT1" s="164" t="str">
        <f t="shared" ca="1" si="0"/>
        <v/>
      </c>
      <c r="AU1" s="164" t="str">
        <f t="shared" ca="1" si="0"/>
        <v/>
      </c>
      <c r="AV1" s="164" t="str">
        <f t="shared" ca="1" si="0"/>
        <v/>
      </c>
      <c r="AW1" s="164" t="str">
        <f t="shared" ca="1" si="0"/>
        <v/>
      </c>
      <c r="AX1" s="164" t="str">
        <f t="shared" ca="1" si="0"/>
        <v/>
      </c>
      <c r="AY1" s="164" t="str">
        <f t="shared" ca="1" si="0"/>
        <v/>
      </c>
      <c r="AZ1" s="164" t="str">
        <f t="shared" ca="1" si="0"/>
        <v/>
      </c>
      <c r="BA1" s="164" t="str">
        <f t="shared" ca="1" si="0"/>
        <v/>
      </c>
      <c r="BB1" s="164" t="str">
        <f t="shared" ca="1" si="0"/>
        <v/>
      </c>
      <c r="BC1" s="164" t="str">
        <f t="shared" ca="1" si="0"/>
        <v/>
      </c>
      <c r="BD1" s="164" t="str">
        <f t="shared" ca="1" si="0"/>
        <v/>
      </c>
      <c r="CM1" s="40" t="s">
        <v>119</v>
      </c>
      <c r="CN1" s="164" t="str">
        <f t="shared" ref="CN1:DG1" ca="1" si="1">IF(AND(SUM(CN13:CN113)&gt;0,CN12=inactive),"ERROR","")</f>
        <v/>
      </c>
      <c r="CO1" s="164" t="str">
        <f t="shared" ca="1" si="1"/>
        <v/>
      </c>
      <c r="CP1" s="164" t="str">
        <f t="shared" ca="1" si="1"/>
        <v/>
      </c>
      <c r="CQ1" s="164" t="str">
        <f t="shared" ca="1" si="1"/>
        <v/>
      </c>
      <c r="CR1" s="164" t="str">
        <f t="shared" ca="1" si="1"/>
        <v/>
      </c>
      <c r="CS1" s="164" t="str">
        <f t="shared" ca="1" si="1"/>
        <v/>
      </c>
      <c r="CT1" s="164" t="str">
        <f t="shared" ca="1" si="1"/>
        <v/>
      </c>
      <c r="CU1" s="164" t="str">
        <f t="shared" ca="1" si="1"/>
        <v/>
      </c>
      <c r="CV1" s="164" t="str">
        <f t="shared" ca="1" si="1"/>
        <v/>
      </c>
      <c r="CW1" s="164" t="str">
        <f t="shared" ca="1" si="1"/>
        <v/>
      </c>
      <c r="CX1" s="164" t="str">
        <f t="shared" ca="1" si="1"/>
        <v/>
      </c>
      <c r="CY1" s="164" t="str">
        <f t="shared" ca="1" si="1"/>
        <v/>
      </c>
      <c r="CZ1" s="164" t="str">
        <f t="shared" ca="1" si="1"/>
        <v/>
      </c>
      <c r="DA1" s="164" t="str">
        <f t="shared" ca="1" si="1"/>
        <v/>
      </c>
      <c r="DB1" s="164" t="str">
        <f t="shared" ca="1" si="1"/>
        <v/>
      </c>
      <c r="DC1" s="164" t="str">
        <f t="shared" ca="1" si="1"/>
        <v/>
      </c>
      <c r="DD1" s="164" t="str">
        <f t="shared" ca="1" si="1"/>
        <v/>
      </c>
      <c r="DE1" s="164" t="str">
        <f t="shared" ca="1" si="1"/>
        <v/>
      </c>
      <c r="DF1" s="164" t="str">
        <f t="shared" ca="1" si="1"/>
        <v/>
      </c>
      <c r="DG1" s="164" t="str">
        <f t="shared" ca="1" si="1"/>
        <v/>
      </c>
    </row>
    <row r="2" spans="1:147" x14ac:dyDescent="0.35">
      <c r="A2" s="1" t="str">
        <f>+title</f>
        <v xml:space="preserve">Service Provider Costing &amp; Pricing Model </v>
      </c>
    </row>
    <row r="3" spans="1:147" x14ac:dyDescent="0.35">
      <c r="A3" s="9" t="str">
        <f ca="1">year&amp;+" Rev"&amp;+current_rev</f>
        <v xml:space="preserve"> RevA</v>
      </c>
    </row>
    <row r="4" spans="1:147" x14ac:dyDescent="0.35">
      <c r="A4" s="9"/>
    </row>
    <row r="5" spans="1:147" ht="29.4" x14ac:dyDescent="0.45">
      <c r="A5" s="6" t="str">
        <f ca="1">RIGHT(CELL("filename",A5),LEN(CELL("filename",A5))-FIND("]",CELL("filename",A5)))</f>
        <v>People</v>
      </c>
      <c r="CK5" s="8"/>
      <c r="CL5" s="8"/>
      <c r="CM5" s="8"/>
      <c r="EB5" s="8"/>
      <c r="EC5" s="8"/>
    </row>
    <row r="6" spans="1:147" x14ac:dyDescent="0.35">
      <c r="B6" s="30" t="str">
        <f>SUBSTITUTE(ADDRESS(1,COLUMN(),4),"1","")</f>
        <v>B</v>
      </c>
      <c r="C6" s="30" t="str">
        <f t="shared" ref="C6:AJ6" si="2">SUBSTITUTE(ADDRESS(1,COLUMN(),4),"1","")</f>
        <v>C</v>
      </c>
      <c r="D6" s="30" t="str">
        <f t="shared" si="2"/>
        <v>D</v>
      </c>
      <c r="E6" s="30" t="str">
        <f t="shared" si="2"/>
        <v>E</v>
      </c>
      <c r="F6" s="30" t="str">
        <f t="shared" si="2"/>
        <v>F</v>
      </c>
      <c r="G6" s="30" t="str">
        <f t="shared" si="2"/>
        <v>G</v>
      </c>
      <c r="H6" s="30" t="str">
        <f t="shared" si="2"/>
        <v>H</v>
      </c>
      <c r="I6" s="30" t="str">
        <f t="shared" si="2"/>
        <v>I</v>
      </c>
      <c r="J6" s="30" t="str">
        <f t="shared" si="2"/>
        <v>J</v>
      </c>
      <c r="K6" s="30" t="str">
        <f t="shared" si="2"/>
        <v>K</v>
      </c>
      <c r="L6" s="30" t="str">
        <f t="shared" si="2"/>
        <v>L</v>
      </c>
      <c r="M6" s="30" t="str">
        <f t="shared" si="2"/>
        <v>M</v>
      </c>
      <c r="N6" s="30" t="str">
        <f t="shared" si="2"/>
        <v>N</v>
      </c>
      <c r="O6" s="30" t="str">
        <f t="shared" si="2"/>
        <v>O</v>
      </c>
      <c r="P6" s="30" t="str">
        <f t="shared" si="2"/>
        <v>P</v>
      </c>
      <c r="Q6" s="30" t="str">
        <f t="shared" si="2"/>
        <v>Q</v>
      </c>
      <c r="R6" s="30" t="str">
        <f t="shared" si="2"/>
        <v>R</v>
      </c>
      <c r="S6" s="30" t="str">
        <f t="shared" si="2"/>
        <v>S</v>
      </c>
      <c r="T6" s="30" t="str">
        <f t="shared" si="2"/>
        <v>T</v>
      </c>
      <c r="U6" s="30" t="str">
        <f t="shared" si="2"/>
        <v>U</v>
      </c>
      <c r="V6" s="30" t="str">
        <f t="shared" si="2"/>
        <v>V</v>
      </c>
      <c r="W6" s="30" t="str">
        <f t="shared" si="2"/>
        <v>W</v>
      </c>
      <c r="X6" s="30" t="str">
        <f t="shared" si="2"/>
        <v>X</v>
      </c>
      <c r="Y6" s="30" t="str">
        <f t="shared" si="2"/>
        <v>Y</v>
      </c>
      <c r="Z6" s="30" t="str">
        <f t="shared" si="2"/>
        <v>Z</v>
      </c>
      <c r="AA6" s="30" t="str">
        <f t="shared" si="2"/>
        <v>AA</v>
      </c>
      <c r="AB6" s="30" t="str">
        <f t="shared" si="2"/>
        <v>AB</v>
      </c>
      <c r="AC6" s="30" t="str">
        <f t="shared" si="2"/>
        <v>AC</v>
      </c>
      <c r="AD6" s="30" t="str">
        <f t="shared" si="2"/>
        <v>AD</v>
      </c>
      <c r="AE6" s="30" t="str">
        <f t="shared" si="2"/>
        <v>AE</v>
      </c>
      <c r="AF6" s="30" t="str">
        <f t="shared" si="2"/>
        <v>AF</v>
      </c>
      <c r="AG6" s="30" t="str">
        <f t="shared" si="2"/>
        <v>AG</v>
      </c>
      <c r="AH6" s="30" t="str">
        <f t="shared" si="2"/>
        <v>AH</v>
      </c>
      <c r="AI6" s="30" t="str">
        <f t="shared" si="2"/>
        <v>AI</v>
      </c>
      <c r="AJ6" s="30" t="str">
        <f t="shared" si="2"/>
        <v>AJ</v>
      </c>
      <c r="AK6" s="41" t="s">
        <v>120</v>
      </c>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41" t="s">
        <v>120</v>
      </c>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c r="CJ6" s="165"/>
      <c r="CK6" s="30" t="str">
        <f t="shared" ref="CK6:CM6" si="3">SUBSTITUTE(ADDRESS(1,COLUMN(),4),"1","")</f>
        <v>CK</v>
      </c>
      <c r="CL6" s="30" t="str">
        <f t="shared" si="3"/>
        <v>CL</v>
      </c>
      <c r="CM6" s="30" t="str">
        <f t="shared" si="3"/>
        <v>CM</v>
      </c>
      <c r="CN6" s="41" t="s">
        <v>121</v>
      </c>
      <c r="CP6" s="165"/>
      <c r="CQ6" s="165"/>
      <c r="CR6" s="165"/>
      <c r="CS6" s="165"/>
      <c r="CT6" s="165"/>
      <c r="CU6" s="165"/>
      <c r="CV6" s="165"/>
      <c r="CW6" s="165"/>
      <c r="CX6" s="165"/>
      <c r="CY6" s="165"/>
      <c r="CZ6" s="165"/>
      <c r="DA6" s="165"/>
      <c r="DB6" s="165"/>
      <c r="DC6" s="165"/>
      <c r="DD6" s="165"/>
      <c r="DE6" s="165"/>
      <c r="DF6" s="165"/>
      <c r="DG6" s="165"/>
      <c r="DH6" s="41" t="s">
        <v>121</v>
      </c>
      <c r="DI6" s="165"/>
      <c r="DJ6" s="165"/>
      <c r="DK6" s="165"/>
      <c r="DL6" s="165"/>
      <c r="DM6" s="165"/>
      <c r="DN6" s="165"/>
      <c r="DO6" s="165"/>
      <c r="DP6" s="165"/>
      <c r="DQ6" s="165"/>
      <c r="DR6" s="165"/>
      <c r="DS6" s="165"/>
      <c r="DT6" s="165"/>
      <c r="DU6" s="165"/>
      <c r="DV6" s="165"/>
      <c r="DW6" s="165"/>
      <c r="DX6" s="165"/>
      <c r="DY6" s="165"/>
      <c r="DZ6" s="165"/>
      <c r="EA6" s="165"/>
      <c r="EB6" s="30" t="str">
        <f>SUBSTITUTE(ADDRESS(1,COLUMN(),4),"1","")</f>
        <v>EB</v>
      </c>
      <c r="EC6" s="30" t="str">
        <f t="shared" ref="EC6:EL6" si="4">SUBSTITUTE(ADDRESS(1,COLUMN(),4),"1","")</f>
        <v>EC</v>
      </c>
      <c r="ED6" s="30" t="str">
        <f t="shared" si="4"/>
        <v>ED</v>
      </c>
      <c r="EE6" s="30" t="str">
        <f t="shared" si="4"/>
        <v>EE</v>
      </c>
      <c r="EF6" s="30" t="str">
        <f t="shared" si="4"/>
        <v>EF</v>
      </c>
      <c r="EG6" s="30" t="str">
        <f t="shared" si="4"/>
        <v>EG</v>
      </c>
      <c r="EH6" s="30" t="str">
        <f t="shared" si="4"/>
        <v>EH</v>
      </c>
      <c r="EI6" s="30" t="str">
        <f t="shared" si="4"/>
        <v>EI</v>
      </c>
      <c r="EJ6" s="30" t="str">
        <f t="shared" si="4"/>
        <v>EJ</v>
      </c>
      <c r="EK6" s="30" t="str">
        <f t="shared" si="4"/>
        <v>EK</v>
      </c>
      <c r="EL6" s="30" t="str">
        <f t="shared" si="4"/>
        <v>EL</v>
      </c>
      <c r="EM6" s="30"/>
    </row>
    <row r="7" spans="1:147" x14ac:dyDescent="0.35">
      <c r="B7" s="30" t="s">
        <v>122</v>
      </c>
      <c r="C7" s="166" t="s">
        <v>123</v>
      </c>
      <c r="D7" s="166" t="s">
        <v>123</v>
      </c>
      <c r="E7" s="166" t="s">
        <v>122</v>
      </c>
      <c r="F7" s="166" t="s">
        <v>122</v>
      </c>
      <c r="G7" s="166" t="s">
        <v>122</v>
      </c>
      <c r="H7" s="166" t="s">
        <v>124</v>
      </c>
      <c r="I7" s="166" t="s">
        <v>125</v>
      </c>
      <c r="J7" s="166" t="s">
        <v>126</v>
      </c>
      <c r="K7" s="166" t="s">
        <v>127</v>
      </c>
      <c r="L7" s="166" t="s">
        <v>128</v>
      </c>
      <c r="M7" s="166" t="s">
        <v>129</v>
      </c>
      <c r="N7" s="166" t="s">
        <v>130</v>
      </c>
      <c r="O7" s="166" t="s">
        <v>131</v>
      </c>
      <c r="P7" s="166" t="s">
        <v>132</v>
      </c>
      <c r="Q7" s="166" t="s">
        <v>133</v>
      </c>
      <c r="R7" s="166" t="s">
        <v>134</v>
      </c>
      <c r="S7" s="166" t="s">
        <v>122</v>
      </c>
      <c r="T7" s="166" t="s">
        <v>135</v>
      </c>
      <c r="U7" s="166" t="s">
        <v>136</v>
      </c>
      <c r="V7" s="166" t="s">
        <v>137</v>
      </c>
      <c r="W7" s="166" t="s">
        <v>138</v>
      </c>
      <c r="X7" s="166" t="s">
        <v>139</v>
      </c>
      <c r="Y7" s="166" t="s">
        <v>140</v>
      </c>
      <c r="Z7" s="166" t="s">
        <v>141</v>
      </c>
      <c r="AA7" s="166" t="s">
        <v>142</v>
      </c>
      <c r="AB7" s="166" t="s">
        <v>122</v>
      </c>
      <c r="AC7" s="166" t="s">
        <v>143</v>
      </c>
      <c r="AD7" s="166" t="s">
        <v>144</v>
      </c>
      <c r="AE7" s="166" t="s">
        <v>123</v>
      </c>
      <c r="AF7" s="166" t="s">
        <v>123</v>
      </c>
      <c r="AG7" s="166" t="s">
        <v>145</v>
      </c>
      <c r="AH7" s="166" t="s">
        <v>146</v>
      </c>
      <c r="AI7" s="166" t="s">
        <v>147</v>
      </c>
      <c r="AJ7" s="166" t="s">
        <v>148</v>
      </c>
      <c r="AK7" s="30">
        <f>COLUMNS($AK:AK)</f>
        <v>1</v>
      </c>
      <c r="AL7" s="30">
        <f>COLUMNS($AK:AL)</f>
        <v>2</v>
      </c>
      <c r="AM7" s="30">
        <f>COLUMNS($AK:AM)</f>
        <v>3</v>
      </c>
      <c r="AN7" s="30">
        <f>COLUMNS($AK:AN)</f>
        <v>4</v>
      </c>
      <c r="AO7" s="30">
        <f>COLUMNS($AK:AO)</f>
        <v>5</v>
      </c>
      <c r="AP7" s="30">
        <f>COLUMNS($AK:AP)</f>
        <v>6</v>
      </c>
      <c r="AQ7" s="30">
        <f>COLUMNS($AK:AQ)</f>
        <v>7</v>
      </c>
      <c r="AR7" s="30">
        <f>COLUMNS($AK:AR)</f>
        <v>8</v>
      </c>
      <c r="AS7" s="30">
        <f>COLUMNS($AK:AS)</f>
        <v>9</v>
      </c>
      <c r="AT7" s="30">
        <f>COLUMNS($AK:AT)</f>
        <v>10</v>
      </c>
      <c r="AU7" s="30">
        <f>COLUMNS($AK:AU)</f>
        <v>11</v>
      </c>
      <c r="AV7" s="30">
        <f>COLUMNS($AK:AV)</f>
        <v>12</v>
      </c>
      <c r="AW7" s="30">
        <f>COLUMNS($AK:AW)</f>
        <v>13</v>
      </c>
      <c r="AX7" s="30">
        <f>COLUMNS($AK:AX)</f>
        <v>14</v>
      </c>
      <c r="AY7" s="30">
        <f>COLUMNS($AK:AY)</f>
        <v>15</v>
      </c>
      <c r="AZ7" s="30">
        <f>COLUMNS($AK:AZ)</f>
        <v>16</v>
      </c>
      <c r="BA7" s="30">
        <f>COLUMNS($AK:BA)</f>
        <v>17</v>
      </c>
      <c r="BB7" s="30">
        <f>COLUMNS($AK:BB)</f>
        <v>18</v>
      </c>
      <c r="BC7" s="30">
        <f>COLUMNS($AK:BC)</f>
        <v>19</v>
      </c>
      <c r="BD7" s="30">
        <f>COLUMNS($AK:BD)</f>
        <v>20</v>
      </c>
      <c r="BE7" s="30">
        <f>COLUMNS($AK:BE)</f>
        <v>21</v>
      </c>
      <c r="BF7" s="30">
        <f>COLUMNS($AK:BF)</f>
        <v>22</v>
      </c>
      <c r="BG7" s="30">
        <f>COLUMNS($AK:BG)</f>
        <v>23</v>
      </c>
      <c r="BH7" s="30">
        <f>COLUMNS($AK:BH)</f>
        <v>24</v>
      </c>
      <c r="BI7" s="30">
        <f>COLUMNS($AK:BI)</f>
        <v>25</v>
      </c>
      <c r="BJ7" s="30">
        <f>COLUMNS($AK:BJ)</f>
        <v>26</v>
      </c>
      <c r="BK7" s="30">
        <f>COLUMNS($BK:BK)</f>
        <v>1</v>
      </c>
      <c r="BL7" s="30">
        <f>COLUMNS($BK:BL)</f>
        <v>2</v>
      </c>
      <c r="BM7" s="30">
        <f>COLUMNS($BK:BM)</f>
        <v>3</v>
      </c>
      <c r="BN7" s="30">
        <f>COLUMNS($BK:BN)</f>
        <v>4</v>
      </c>
      <c r="BO7" s="30">
        <f>COLUMNS($BK:BO)</f>
        <v>5</v>
      </c>
      <c r="BP7" s="30">
        <f>COLUMNS($BK:BP)</f>
        <v>6</v>
      </c>
      <c r="BQ7" s="30">
        <f>COLUMNS($BK:BQ)</f>
        <v>7</v>
      </c>
      <c r="BR7" s="30">
        <f>COLUMNS($BK:BR)</f>
        <v>8</v>
      </c>
      <c r="BS7" s="30">
        <f>COLUMNS($BK:BS)</f>
        <v>9</v>
      </c>
      <c r="BT7" s="30">
        <f>COLUMNS($BK:BT)</f>
        <v>10</v>
      </c>
      <c r="BU7" s="30">
        <f>COLUMNS($BK:BU)</f>
        <v>11</v>
      </c>
      <c r="BV7" s="30">
        <f>COLUMNS($BK:BV)</f>
        <v>12</v>
      </c>
      <c r="BW7" s="30">
        <f>COLUMNS($BK:BW)</f>
        <v>13</v>
      </c>
      <c r="BX7" s="30">
        <f>COLUMNS($BK:BX)</f>
        <v>14</v>
      </c>
      <c r="BY7" s="30">
        <f>COLUMNS($BK:BY)</f>
        <v>15</v>
      </c>
      <c r="BZ7" s="30">
        <f>COLUMNS($BK:BZ)</f>
        <v>16</v>
      </c>
      <c r="CA7" s="30">
        <f>COLUMNS($BK:CA)</f>
        <v>17</v>
      </c>
      <c r="CB7" s="30">
        <f>COLUMNS($BK:CB)</f>
        <v>18</v>
      </c>
      <c r="CC7" s="30">
        <f>COLUMNS($BK:CC)</f>
        <v>19</v>
      </c>
      <c r="CD7" s="30">
        <f>COLUMNS($BK:CD)</f>
        <v>20</v>
      </c>
      <c r="CE7" s="30">
        <f>COLUMNS($BK:CE)</f>
        <v>21</v>
      </c>
      <c r="CF7" s="30">
        <f>COLUMNS($BK:CF)</f>
        <v>22</v>
      </c>
      <c r="CG7" s="30">
        <f>COLUMNS($BK:CG)</f>
        <v>23</v>
      </c>
      <c r="CH7" s="30">
        <f>COLUMNS($BK:CH)</f>
        <v>24</v>
      </c>
      <c r="CI7" s="30">
        <f>COLUMNS($BK:CI)</f>
        <v>25</v>
      </c>
      <c r="CJ7" s="30">
        <f>COLUMNS($BK:CJ)</f>
        <v>26</v>
      </c>
      <c r="CK7" s="166" t="s">
        <v>149</v>
      </c>
      <c r="CL7" s="166" t="s">
        <v>150</v>
      </c>
      <c r="CM7" s="166" t="s">
        <v>151</v>
      </c>
      <c r="CN7" s="30">
        <f>COLUMNS($CN:CN)</f>
        <v>1</v>
      </c>
      <c r="CO7" s="30">
        <f>COLUMNS($CN:CO)</f>
        <v>2</v>
      </c>
      <c r="CP7" s="30">
        <f>COLUMNS($CN:CP)</f>
        <v>3</v>
      </c>
      <c r="CQ7" s="30">
        <f>COLUMNS($CN:CQ)</f>
        <v>4</v>
      </c>
      <c r="CR7" s="30">
        <f>COLUMNS($CN:CR)</f>
        <v>5</v>
      </c>
      <c r="CS7" s="30">
        <f>COLUMNS($CN:CS)</f>
        <v>6</v>
      </c>
      <c r="CT7" s="30">
        <f>COLUMNS($CN:CT)</f>
        <v>7</v>
      </c>
      <c r="CU7" s="30">
        <f>COLUMNS($CN:CU)</f>
        <v>8</v>
      </c>
      <c r="CV7" s="30">
        <f>COLUMNS($CN:CV)</f>
        <v>9</v>
      </c>
      <c r="CW7" s="30">
        <f>COLUMNS($CN:CW)</f>
        <v>10</v>
      </c>
      <c r="CX7" s="30">
        <f>COLUMNS($CN:CX)</f>
        <v>11</v>
      </c>
      <c r="CY7" s="30">
        <f>COLUMNS($CN:CY)</f>
        <v>12</v>
      </c>
      <c r="CZ7" s="30">
        <f>COLUMNS($CN:CZ)</f>
        <v>13</v>
      </c>
      <c r="DA7" s="30">
        <f>COLUMNS($CN:DA)</f>
        <v>14</v>
      </c>
      <c r="DB7" s="30">
        <f>COLUMNS($CN:DB)</f>
        <v>15</v>
      </c>
      <c r="DC7" s="30">
        <f>COLUMNS($CN:DC)</f>
        <v>16</v>
      </c>
      <c r="DD7" s="30">
        <f>COLUMNS($CN:DD)</f>
        <v>17</v>
      </c>
      <c r="DE7" s="30">
        <f>COLUMNS($CN:DE)</f>
        <v>18</v>
      </c>
      <c r="DF7" s="30">
        <f>COLUMNS($CN:DF)</f>
        <v>19</v>
      </c>
      <c r="DG7" s="30">
        <f>COLUMNS($CN:DG)</f>
        <v>20</v>
      </c>
      <c r="DH7" s="30">
        <f>COLUMNS($DH:DH)</f>
        <v>1</v>
      </c>
      <c r="DI7" s="30">
        <f>COLUMNS($DH:DI)</f>
        <v>2</v>
      </c>
      <c r="DJ7" s="30">
        <f>COLUMNS($DH:DJ)</f>
        <v>3</v>
      </c>
      <c r="DK7" s="30">
        <f>COLUMNS($DH:DK)</f>
        <v>4</v>
      </c>
      <c r="DL7" s="30">
        <f>COLUMNS($DH:DL)</f>
        <v>5</v>
      </c>
      <c r="DM7" s="30">
        <f>COLUMNS($DH:DM)</f>
        <v>6</v>
      </c>
      <c r="DN7" s="30">
        <f>COLUMNS($DH:DN)</f>
        <v>7</v>
      </c>
      <c r="DO7" s="30">
        <f>COLUMNS($DH:DO)</f>
        <v>8</v>
      </c>
      <c r="DP7" s="30">
        <f>COLUMNS($DH:DP)</f>
        <v>9</v>
      </c>
      <c r="DQ7" s="30">
        <f>COLUMNS($DH:DQ)</f>
        <v>10</v>
      </c>
      <c r="DR7" s="30">
        <f>COLUMNS($DH:DR)</f>
        <v>11</v>
      </c>
      <c r="DS7" s="30">
        <f>COLUMNS($DH:DS)</f>
        <v>12</v>
      </c>
      <c r="DT7" s="30">
        <f>COLUMNS($DH:DT)</f>
        <v>13</v>
      </c>
      <c r="DU7" s="30">
        <f>COLUMNS($DH:DU)</f>
        <v>14</v>
      </c>
      <c r="DV7" s="30">
        <f>COLUMNS($DH:DV)</f>
        <v>15</v>
      </c>
      <c r="DW7" s="30">
        <f>COLUMNS($DH:DW)</f>
        <v>16</v>
      </c>
      <c r="DX7" s="30">
        <f>COLUMNS($DH:DX)</f>
        <v>17</v>
      </c>
      <c r="DY7" s="30">
        <f>COLUMNS($DH:DY)</f>
        <v>18</v>
      </c>
      <c r="DZ7" s="30">
        <f>COLUMNS($DH:DZ)</f>
        <v>19</v>
      </c>
      <c r="EA7" s="30">
        <f>COLUMNS($DH:EA)</f>
        <v>20</v>
      </c>
      <c r="EB7" s="30" t="s">
        <v>152</v>
      </c>
      <c r="EC7" s="30" t="s">
        <v>153</v>
      </c>
      <c r="ED7" s="30" t="s">
        <v>154</v>
      </c>
      <c r="EE7" s="30" t="s">
        <v>123</v>
      </c>
      <c r="EF7" s="30" t="s">
        <v>122</v>
      </c>
      <c r="EG7" s="30" t="s">
        <v>155</v>
      </c>
      <c r="EH7" s="30" t="s">
        <v>156</v>
      </c>
      <c r="EI7" s="30" t="s">
        <v>157</v>
      </c>
      <c r="EJ7" s="30" t="s">
        <v>158</v>
      </c>
      <c r="EK7" s="30" t="s">
        <v>159</v>
      </c>
      <c r="EL7" s="30" t="s">
        <v>160</v>
      </c>
      <c r="EM7" s="30"/>
    </row>
    <row r="9" spans="1:147" x14ac:dyDescent="0.35">
      <c r="B9" s="2" t="s">
        <v>161</v>
      </c>
      <c r="E9" s="36">
        <f>SUBTOTAL(9,E13:E113)</f>
        <v>0</v>
      </c>
      <c r="I9" s="42">
        <f t="shared" ref="I9:AA9" si="5">SUBTOTAL(9,I13:I113)</f>
        <v>0</v>
      </c>
      <c r="J9" s="42">
        <f t="shared" si="5"/>
        <v>0</v>
      </c>
      <c r="K9" s="42">
        <f>SUBTOTAL(9,K13:K113)</f>
        <v>0</v>
      </c>
      <c r="L9" s="42">
        <f>SUBTOTAL(9,L13:L113)</f>
        <v>0</v>
      </c>
      <c r="M9" s="42">
        <f>SUBTOTAL(9,M13:M113)</f>
        <v>0</v>
      </c>
      <c r="N9" s="42">
        <f t="shared" si="5"/>
        <v>0</v>
      </c>
      <c r="O9" s="42">
        <f t="shared" si="5"/>
        <v>0</v>
      </c>
      <c r="P9" s="42">
        <f>SUBTOTAL(9,P13:P113)</f>
        <v>0</v>
      </c>
      <c r="Q9" s="42">
        <f>SUBTOTAL(9,Q13:Q113)</f>
        <v>0</v>
      </c>
      <c r="R9" s="42">
        <f>SUBTOTAL(9,R13:R113)</f>
        <v>0</v>
      </c>
      <c r="S9" s="42">
        <f t="shared" ref="S9" si="6">SUBTOTAL(9,S13:S113)</f>
        <v>0</v>
      </c>
      <c r="T9" s="42">
        <f t="shared" si="5"/>
        <v>0</v>
      </c>
      <c r="U9" s="42">
        <f t="shared" si="5"/>
        <v>0</v>
      </c>
      <c r="V9" s="42">
        <f t="shared" ref="V9:X9" si="7">SUBTOTAL(9,V13:V113)</f>
        <v>0</v>
      </c>
      <c r="W9" s="42">
        <f t="shared" ref="W9" si="8">SUBTOTAL(9,W13:W113)</f>
        <v>0</v>
      </c>
      <c r="X9" s="42">
        <f t="shared" si="7"/>
        <v>0</v>
      </c>
      <c r="Y9" s="42">
        <f t="shared" si="5"/>
        <v>0</v>
      </c>
      <c r="Z9" s="42">
        <f t="shared" ref="Z9" si="9">SUBTOTAL(9,Z13:Z113)</f>
        <v>0</v>
      </c>
      <c r="AA9" s="42">
        <f t="shared" si="5"/>
        <v>0</v>
      </c>
      <c r="AB9" s="42"/>
      <c r="AC9" s="42">
        <f t="shared" ref="AC9:AD9" si="10">SUBTOTAL(9,AC13:AC113)</f>
        <v>0</v>
      </c>
      <c r="AD9" s="42">
        <f t="shared" si="10"/>
        <v>0</v>
      </c>
      <c r="AG9" s="36">
        <f>SUBTOTAL(9,AG13:AG113)</f>
        <v>0</v>
      </c>
      <c r="AI9" s="42">
        <f>SUBTOTAL(9,AI13:AI113)</f>
        <v>0</v>
      </c>
      <c r="AJ9" s="36">
        <f>SUBTOTAL(9,AJ13:AJ113)</f>
        <v>0</v>
      </c>
      <c r="BK9" s="36">
        <f t="shared" ref="BK9:CL9" si="11">SUBTOTAL(9,BK13:BK113)</f>
        <v>0</v>
      </c>
      <c r="BL9" s="36">
        <f t="shared" si="11"/>
        <v>0</v>
      </c>
      <c r="BM9" s="36">
        <f t="shared" ref="BM9:CC9" si="12">SUBTOTAL(9,BM13:BM113)</f>
        <v>0</v>
      </c>
      <c r="BN9" s="36">
        <f t="shared" si="12"/>
        <v>0</v>
      </c>
      <c r="BO9" s="36">
        <f t="shared" si="12"/>
        <v>0</v>
      </c>
      <c r="BP9" s="36">
        <f t="shared" si="12"/>
        <v>0</v>
      </c>
      <c r="BQ9" s="36">
        <f t="shared" si="12"/>
        <v>0</v>
      </c>
      <c r="BR9" s="36">
        <f t="shared" si="12"/>
        <v>0</v>
      </c>
      <c r="BS9" s="36">
        <f t="shared" si="12"/>
        <v>0</v>
      </c>
      <c r="BT9" s="36">
        <f t="shared" si="12"/>
        <v>0</v>
      </c>
      <c r="BU9" s="36">
        <f t="shared" si="12"/>
        <v>0</v>
      </c>
      <c r="BV9" s="36">
        <f t="shared" si="12"/>
        <v>0</v>
      </c>
      <c r="BW9" s="36">
        <f t="shared" si="12"/>
        <v>0</v>
      </c>
      <c r="BX9" s="36">
        <f t="shared" si="12"/>
        <v>0</v>
      </c>
      <c r="BY9" s="36">
        <f t="shared" si="12"/>
        <v>0</v>
      </c>
      <c r="BZ9" s="36">
        <f t="shared" si="12"/>
        <v>0</v>
      </c>
      <c r="CA9" s="36">
        <f t="shared" si="12"/>
        <v>0</v>
      </c>
      <c r="CB9" s="36">
        <f t="shared" si="12"/>
        <v>0</v>
      </c>
      <c r="CC9" s="36">
        <f t="shared" si="12"/>
        <v>0</v>
      </c>
      <c r="CD9" s="36">
        <f t="shared" ref="CD9:CG9" si="13">SUBTOTAL(9,CD13:CD113)</f>
        <v>0</v>
      </c>
      <c r="CE9" s="36">
        <f t="shared" si="13"/>
        <v>0</v>
      </c>
      <c r="CF9" s="36">
        <f t="shared" si="13"/>
        <v>0</v>
      </c>
      <c r="CG9" s="36">
        <f t="shared" si="13"/>
        <v>0</v>
      </c>
      <c r="CH9" s="36">
        <f t="shared" si="11"/>
        <v>0</v>
      </c>
      <c r="CI9" s="36"/>
      <c r="CJ9" s="36"/>
      <c r="CK9" s="36">
        <f t="shared" si="11"/>
        <v>0</v>
      </c>
      <c r="CL9" s="36">
        <f t="shared" si="11"/>
        <v>0</v>
      </c>
      <c r="CM9" s="36">
        <f t="shared" ref="CM9" si="14">SUBTOTAL(9,CM13:CM113)</f>
        <v>0</v>
      </c>
      <c r="DH9" s="36">
        <f t="shared" ref="DH9:EC9" si="15">SUBTOTAL(9,DH13:DH113)</f>
        <v>0</v>
      </c>
      <c r="DI9" s="36">
        <f t="shared" si="15"/>
        <v>0</v>
      </c>
      <c r="DJ9" s="36">
        <f t="shared" si="15"/>
        <v>0</v>
      </c>
      <c r="DK9" s="36">
        <f t="shared" si="15"/>
        <v>0</v>
      </c>
      <c r="DL9" s="36">
        <f t="shared" si="15"/>
        <v>0</v>
      </c>
      <c r="DM9" s="36">
        <f t="shared" si="15"/>
        <v>0</v>
      </c>
      <c r="DN9" s="36">
        <f t="shared" si="15"/>
        <v>0</v>
      </c>
      <c r="DO9" s="36">
        <f t="shared" si="15"/>
        <v>0</v>
      </c>
      <c r="DP9" s="36">
        <f t="shared" si="15"/>
        <v>0</v>
      </c>
      <c r="DQ9" s="36">
        <f t="shared" si="15"/>
        <v>0</v>
      </c>
      <c r="DR9" s="36">
        <f t="shared" si="15"/>
        <v>0</v>
      </c>
      <c r="DS9" s="36">
        <f t="shared" si="15"/>
        <v>0</v>
      </c>
      <c r="DT9" s="36">
        <f t="shared" si="15"/>
        <v>0</v>
      </c>
      <c r="DU9" s="36">
        <f t="shared" si="15"/>
        <v>0</v>
      </c>
      <c r="DV9" s="36">
        <f t="shared" si="15"/>
        <v>0</v>
      </c>
      <c r="DW9" s="36">
        <f t="shared" si="15"/>
        <v>0</v>
      </c>
      <c r="DX9" s="36">
        <f t="shared" si="15"/>
        <v>0</v>
      </c>
      <c r="DY9" s="36">
        <f t="shared" si="15"/>
        <v>0</v>
      </c>
      <c r="DZ9" s="36">
        <f t="shared" si="15"/>
        <v>0</v>
      </c>
      <c r="EA9" s="36">
        <f t="shared" si="15"/>
        <v>0</v>
      </c>
      <c r="EB9" s="36">
        <f t="shared" si="15"/>
        <v>0</v>
      </c>
      <c r="EC9" s="36">
        <f t="shared" si="15"/>
        <v>0</v>
      </c>
      <c r="EJ9" s="36">
        <f t="shared" ref="EJ9:EL9" ca="1" si="16">SUBTOTAL(9,EJ13:EJ113)</f>
        <v>0</v>
      </c>
      <c r="EK9" s="36">
        <f t="shared" si="16"/>
        <v>0</v>
      </c>
      <c r="EL9" s="36">
        <f t="shared" si="16"/>
        <v>0</v>
      </c>
      <c r="EM9" s="148"/>
    </row>
    <row r="10" spans="1:147" ht="15.6" thickBot="1" x14ac:dyDescent="0.4"/>
    <row r="11" spans="1:147" ht="15.6" thickBot="1" x14ac:dyDescent="0.4">
      <c r="B11" s="43" t="s">
        <v>162</v>
      </c>
      <c r="C11" s="44"/>
      <c r="D11" s="44"/>
      <c r="E11" s="44"/>
      <c r="F11" s="44"/>
      <c r="G11" s="44"/>
      <c r="H11" s="45"/>
      <c r="I11" s="43" t="s">
        <v>163</v>
      </c>
      <c r="J11" s="44"/>
      <c r="K11" s="44"/>
      <c r="L11" s="44"/>
      <c r="M11" s="44"/>
      <c r="N11" s="45"/>
      <c r="O11" s="43" t="s">
        <v>164</v>
      </c>
      <c r="P11" s="44"/>
      <c r="Q11" s="44"/>
      <c r="R11" s="44"/>
      <c r="S11" s="44"/>
      <c r="T11" s="45"/>
      <c r="U11" s="167" t="s">
        <v>165</v>
      </c>
      <c r="V11" s="168" t="s">
        <v>161</v>
      </c>
      <c r="W11" s="167" t="s">
        <v>166</v>
      </c>
      <c r="X11" s="168" t="s">
        <v>161</v>
      </c>
      <c r="Y11" s="43" t="s">
        <v>167</v>
      </c>
      <c r="Z11" s="44"/>
      <c r="AA11" s="44"/>
      <c r="AB11" s="169"/>
      <c r="AC11" s="45"/>
      <c r="AD11" s="167" t="s">
        <v>161</v>
      </c>
      <c r="AE11" s="43" t="s">
        <v>168</v>
      </c>
      <c r="AF11" s="44"/>
      <c r="AG11" s="44"/>
      <c r="AH11" s="44"/>
      <c r="AI11" s="45"/>
      <c r="AJ11" s="170" t="s">
        <v>67</v>
      </c>
      <c r="AK11" s="43" t="s">
        <v>169</v>
      </c>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5"/>
      <c r="BK11" s="43" t="s">
        <v>170</v>
      </c>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5"/>
      <c r="CM11" s="43" t="s">
        <v>171</v>
      </c>
      <c r="CN11" s="44"/>
      <c r="CO11" s="44"/>
      <c r="CP11" s="44"/>
      <c r="CQ11" s="44"/>
      <c r="CR11" s="44"/>
      <c r="CS11" s="44"/>
      <c r="CT11" s="44"/>
      <c r="CU11" s="44"/>
      <c r="CV11" s="44"/>
      <c r="CW11" s="44"/>
      <c r="CX11" s="44"/>
      <c r="CY11" s="44"/>
      <c r="CZ11" s="44"/>
      <c r="DA11" s="44"/>
      <c r="DB11" s="44"/>
      <c r="DC11" s="44"/>
      <c r="DD11" s="44"/>
      <c r="DE11" s="44"/>
      <c r="DF11" s="44"/>
      <c r="DG11" s="45"/>
      <c r="DH11" s="43" t="s">
        <v>172</v>
      </c>
      <c r="DI11" s="44"/>
      <c r="DJ11" s="44"/>
      <c r="DK11" s="44"/>
      <c r="DL11" s="44"/>
      <c r="DM11" s="44"/>
      <c r="DN11" s="44"/>
      <c r="DO11" s="44"/>
      <c r="DP11" s="44"/>
      <c r="DQ11" s="44"/>
      <c r="DR11" s="44"/>
      <c r="DS11" s="44"/>
      <c r="DT11" s="44"/>
      <c r="DU11" s="44"/>
      <c r="DV11" s="44"/>
      <c r="DW11" s="44"/>
      <c r="DX11" s="44"/>
      <c r="DY11" s="44"/>
      <c r="DZ11" s="44"/>
      <c r="EA11" s="44"/>
      <c r="EB11" s="44"/>
      <c r="EC11" s="45"/>
      <c r="ED11" s="43" t="s">
        <v>173</v>
      </c>
      <c r="EE11" s="44"/>
      <c r="EF11" s="44"/>
      <c r="EG11" s="44"/>
      <c r="EH11" s="44"/>
      <c r="EI11" s="44"/>
      <c r="EJ11" s="44"/>
      <c r="EK11" s="44"/>
      <c r="EL11" s="45"/>
    </row>
    <row r="12" spans="1:147" ht="75" x14ac:dyDescent="0.35">
      <c r="A12" s="46" t="s">
        <v>174</v>
      </c>
      <c r="B12" s="47" t="s">
        <v>175</v>
      </c>
      <c r="C12" s="47" t="s">
        <v>97</v>
      </c>
      <c r="D12" s="47" t="s">
        <v>105</v>
      </c>
      <c r="E12" s="47" t="s">
        <v>176</v>
      </c>
      <c r="F12" s="47" t="s">
        <v>177</v>
      </c>
      <c r="G12" s="47" t="s">
        <v>178</v>
      </c>
      <c r="H12" s="47" t="s">
        <v>179</v>
      </c>
      <c r="I12" s="47" t="s">
        <v>180</v>
      </c>
      <c r="J12" s="171" t="s">
        <v>181</v>
      </c>
      <c r="K12" s="171" t="s">
        <v>182</v>
      </c>
      <c r="L12" s="171" t="s">
        <v>183</v>
      </c>
      <c r="M12" s="171" t="s">
        <v>184</v>
      </c>
      <c r="N12" s="171" t="s">
        <v>185</v>
      </c>
      <c r="O12" s="171" t="s">
        <v>186</v>
      </c>
      <c r="P12" s="171" t="s">
        <v>187</v>
      </c>
      <c r="Q12" s="171" t="s">
        <v>188</v>
      </c>
      <c r="R12" s="171" t="s">
        <v>189</v>
      </c>
      <c r="S12" s="47" t="s">
        <v>190</v>
      </c>
      <c r="T12" s="171" t="s">
        <v>191</v>
      </c>
      <c r="U12" s="171" t="s">
        <v>192</v>
      </c>
      <c r="V12" s="171" t="s">
        <v>193</v>
      </c>
      <c r="W12" s="171" t="s">
        <v>194</v>
      </c>
      <c r="X12" s="171" t="s">
        <v>195</v>
      </c>
      <c r="Y12" s="171" t="s">
        <v>186</v>
      </c>
      <c r="Z12" s="171" t="s">
        <v>196</v>
      </c>
      <c r="AA12" s="171" t="s">
        <v>197</v>
      </c>
      <c r="AB12" s="171" t="s">
        <v>198</v>
      </c>
      <c r="AC12" s="171" t="s">
        <v>199</v>
      </c>
      <c r="AD12" s="47" t="s">
        <v>200</v>
      </c>
      <c r="AE12" s="47" t="s">
        <v>201</v>
      </c>
      <c r="AF12" s="47" t="s">
        <v>202</v>
      </c>
      <c r="AG12" s="171" t="s">
        <v>203</v>
      </c>
      <c r="AH12" s="171" t="s">
        <v>204</v>
      </c>
      <c r="AI12" s="171" t="s">
        <v>205</v>
      </c>
      <c r="AJ12" s="171" t="s">
        <v>206</v>
      </c>
      <c r="AK12" s="47" t="str">
        <f t="shared" ref="AK12:BJ12" ca="1" si="17">IF(ISBLANK(OFFSET(program_anchor,AK$7,0)),inactive,OFFSET(program_anchor,AK$7,0)&amp;+CHAR(10)&amp;+"%")</f>
        <v>NOT IN USE</v>
      </c>
      <c r="AL12" s="47" t="str">
        <f ca="1">IF(ISBLANK(OFFSET(program_anchor,AL$7,0)),inactive,OFFSET(program_anchor,AL$7,0)&amp;+CHAR(10)&amp;+"%")</f>
        <v>NOT IN USE</v>
      </c>
      <c r="AM12" s="47" t="str">
        <f t="shared" ca="1" si="17"/>
        <v>NOT IN USE</v>
      </c>
      <c r="AN12" s="47" t="str">
        <f t="shared" ca="1" si="17"/>
        <v>NOT IN USE</v>
      </c>
      <c r="AO12" s="47" t="str">
        <f t="shared" ca="1" si="17"/>
        <v>NOT IN USE</v>
      </c>
      <c r="AP12" s="47" t="str">
        <f t="shared" ca="1" si="17"/>
        <v>NOT IN USE</v>
      </c>
      <c r="AQ12" s="47" t="str">
        <f t="shared" ca="1" si="17"/>
        <v>NOT IN USE</v>
      </c>
      <c r="AR12" s="47" t="str">
        <f t="shared" ca="1" si="17"/>
        <v>NOT IN USE</v>
      </c>
      <c r="AS12" s="47" t="str">
        <f t="shared" ca="1" si="17"/>
        <v>NOT IN USE</v>
      </c>
      <c r="AT12" s="47" t="str">
        <f t="shared" ca="1" si="17"/>
        <v>NOT IN USE</v>
      </c>
      <c r="AU12" s="47" t="str">
        <f t="shared" ca="1" si="17"/>
        <v>NOT IN USE</v>
      </c>
      <c r="AV12" s="47" t="str">
        <f t="shared" ca="1" si="17"/>
        <v>NOT IN USE</v>
      </c>
      <c r="AW12" s="47" t="str">
        <f t="shared" ca="1" si="17"/>
        <v>NOT IN USE</v>
      </c>
      <c r="AX12" s="47" t="str">
        <f t="shared" ca="1" si="17"/>
        <v>NOT IN USE</v>
      </c>
      <c r="AY12" s="47" t="str">
        <f t="shared" ca="1" si="17"/>
        <v>NOT IN USE</v>
      </c>
      <c r="AZ12" s="47" t="str">
        <f t="shared" ca="1" si="17"/>
        <v>NOT IN USE</v>
      </c>
      <c r="BA12" s="47" t="str">
        <f t="shared" ca="1" si="17"/>
        <v>NOT IN USE</v>
      </c>
      <c r="BB12" s="47" t="str">
        <f t="shared" ca="1" si="17"/>
        <v>NOT IN USE</v>
      </c>
      <c r="BC12" s="47" t="str">
        <f t="shared" ca="1" si="17"/>
        <v>NOT IN USE</v>
      </c>
      <c r="BD12" s="47" t="str">
        <f t="shared" ca="1" si="17"/>
        <v>NOT IN USE</v>
      </c>
      <c r="BE12" s="47" t="str">
        <f t="shared" ca="1" si="17"/>
        <v>Corporate
%</v>
      </c>
      <c r="BF12" s="47" t="str">
        <f t="shared" ca="1" si="17"/>
        <v>Commercial
%</v>
      </c>
      <c r="BG12" s="47" t="str">
        <f t="shared" ca="1" si="17"/>
        <v>Fundraising
%</v>
      </c>
      <c r="BH12" s="47" t="str">
        <f t="shared" ca="1" si="17"/>
        <v>Accom
%</v>
      </c>
      <c r="BI12" s="47" t="str">
        <f t="shared" ca="1" si="17"/>
        <v>Health
%</v>
      </c>
      <c r="BJ12" s="47" t="str">
        <f t="shared" ca="1" si="17"/>
        <v>Indirect OH
%</v>
      </c>
      <c r="BK12" s="171" t="str">
        <f t="shared" ref="BK12:CJ12" ca="1" si="18">IF(ISBLANK(OFFSET(program_anchor,BK$7,0)),inactive,OFFSET(program_anchor,BK$7,0)&amp;+CHAR(10)&amp;+"$")</f>
        <v>NOT IN USE</v>
      </c>
      <c r="BL12" s="171" t="str">
        <f t="shared" ca="1" si="18"/>
        <v>NOT IN USE</v>
      </c>
      <c r="BM12" s="171" t="str">
        <f t="shared" ca="1" si="18"/>
        <v>NOT IN USE</v>
      </c>
      <c r="BN12" s="171" t="str">
        <f t="shared" ca="1" si="18"/>
        <v>NOT IN USE</v>
      </c>
      <c r="BO12" s="171" t="str">
        <f t="shared" ca="1" si="18"/>
        <v>NOT IN USE</v>
      </c>
      <c r="BP12" s="171" t="str">
        <f t="shared" ca="1" si="18"/>
        <v>NOT IN USE</v>
      </c>
      <c r="BQ12" s="171" t="str">
        <f t="shared" ca="1" si="18"/>
        <v>NOT IN USE</v>
      </c>
      <c r="BR12" s="171" t="str">
        <f t="shared" ca="1" si="18"/>
        <v>NOT IN USE</v>
      </c>
      <c r="BS12" s="171" t="str">
        <f t="shared" ca="1" si="18"/>
        <v>NOT IN USE</v>
      </c>
      <c r="BT12" s="171" t="str">
        <f t="shared" ca="1" si="18"/>
        <v>NOT IN USE</v>
      </c>
      <c r="BU12" s="171" t="str">
        <f t="shared" ca="1" si="18"/>
        <v>NOT IN USE</v>
      </c>
      <c r="BV12" s="171" t="str">
        <f t="shared" ca="1" si="18"/>
        <v>NOT IN USE</v>
      </c>
      <c r="BW12" s="171" t="str">
        <f t="shared" ca="1" si="18"/>
        <v>NOT IN USE</v>
      </c>
      <c r="BX12" s="171" t="str">
        <f t="shared" ca="1" si="18"/>
        <v>NOT IN USE</v>
      </c>
      <c r="BY12" s="171" t="str">
        <f t="shared" ca="1" si="18"/>
        <v>NOT IN USE</v>
      </c>
      <c r="BZ12" s="171" t="str">
        <f t="shared" ca="1" si="18"/>
        <v>NOT IN USE</v>
      </c>
      <c r="CA12" s="171" t="str">
        <f t="shared" ca="1" si="18"/>
        <v>NOT IN USE</v>
      </c>
      <c r="CB12" s="171" t="str">
        <f t="shared" ca="1" si="18"/>
        <v>NOT IN USE</v>
      </c>
      <c r="CC12" s="171" t="str">
        <f t="shared" ca="1" si="18"/>
        <v>NOT IN USE</v>
      </c>
      <c r="CD12" s="171" t="str">
        <f t="shared" ca="1" si="18"/>
        <v>NOT IN USE</v>
      </c>
      <c r="CE12" s="171" t="str">
        <f t="shared" ca="1" si="18"/>
        <v>Corporate
$</v>
      </c>
      <c r="CF12" s="171" t="str">
        <f t="shared" ca="1" si="18"/>
        <v>Commercial
$</v>
      </c>
      <c r="CG12" s="171" t="str">
        <f t="shared" ca="1" si="18"/>
        <v>Fundraising
$</v>
      </c>
      <c r="CH12" s="171" t="str">
        <f t="shared" ca="1" si="18"/>
        <v>Accom
$</v>
      </c>
      <c r="CI12" s="171" t="str">
        <f t="shared" ca="1" si="18"/>
        <v>Health
$</v>
      </c>
      <c r="CJ12" s="171" t="str">
        <f t="shared" ca="1" si="18"/>
        <v>Indirect OH
$</v>
      </c>
      <c r="CK12" s="171" t="s">
        <v>207</v>
      </c>
      <c r="CL12" s="171" t="s">
        <v>208</v>
      </c>
      <c r="CM12" s="171" t="str">
        <f>+accom_short_title&amp;+" to be allocated to houses"&amp;+CHAR(10)&amp;+"$"</f>
        <v>Accom to be allocated to houses
$</v>
      </c>
      <c r="CN12" s="171" t="str">
        <f t="shared" ref="CN12:DG12" ca="1" si="19">IF(ISBLANK(OFFSET(house_anchor,CN$7,0)),inactive,OFFSET(house_anchor,CN$7,0)&amp;+CHAR(10)&amp;+"%")</f>
        <v>NOT IN USE</v>
      </c>
      <c r="CO12" s="47" t="str">
        <f t="shared" ca="1" si="19"/>
        <v>NOT IN USE</v>
      </c>
      <c r="CP12" s="47" t="str">
        <f t="shared" ca="1" si="19"/>
        <v>NOT IN USE</v>
      </c>
      <c r="CQ12" s="47" t="str">
        <f t="shared" ca="1" si="19"/>
        <v>NOT IN USE</v>
      </c>
      <c r="CR12" s="47" t="str">
        <f t="shared" ca="1" si="19"/>
        <v>NOT IN USE</v>
      </c>
      <c r="CS12" s="47" t="str">
        <f t="shared" ca="1" si="19"/>
        <v>NOT IN USE</v>
      </c>
      <c r="CT12" s="47" t="str">
        <f t="shared" ca="1" si="19"/>
        <v>NOT IN USE</v>
      </c>
      <c r="CU12" s="47" t="str">
        <f t="shared" ca="1" si="19"/>
        <v>NOT IN USE</v>
      </c>
      <c r="CV12" s="47" t="str">
        <f t="shared" ca="1" si="19"/>
        <v>NOT IN USE</v>
      </c>
      <c r="CW12" s="47" t="str">
        <f t="shared" ca="1" si="19"/>
        <v>NOT IN USE</v>
      </c>
      <c r="CX12" s="47" t="str">
        <f t="shared" ca="1" si="19"/>
        <v>NOT IN USE</v>
      </c>
      <c r="CY12" s="47" t="str">
        <f t="shared" ca="1" si="19"/>
        <v>NOT IN USE</v>
      </c>
      <c r="CZ12" s="47" t="str">
        <f t="shared" ca="1" si="19"/>
        <v>NOT IN USE</v>
      </c>
      <c r="DA12" s="47" t="str">
        <f t="shared" ca="1" si="19"/>
        <v>NOT IN USE</v>
      </c>
      <c r="DB12" s="47" t="str">
        <f t="shared" ca="1" si="19"/>
        <v>NOT IN USE</v>
      </c>
      <c r="DC12" s="47" t="str">
        <f t="shared" ca="1" si="19"/>
        <v>NOT IN USE</v>
      </c>
      <c r="DD12" s="47" t="str">
        <f t="shared" ca="1" si="19"/>
        <v>NOT IN USE</v>
      </c>
      <c r="DE12" s="47" t="str">
        <f t="shared" ca="1" si="19"/>
        <v>NOT IN USE</v>
      </c>
      <c r="DF12" s="47" t="str">
        <f t="shared" ca="1" si="19"/>
        <v>NOT IN USE</v>
      </c>
      <c r="DG12" s="47" t="str">
        <f t="shared" ca="1" si="19"/>
        <v>NOT IN USE</v>
      </c>
      <c r="DH12" s="171" t="str">
        <f t="shared" ref="DH12:EA12" ca="1" si="20">IF(ISBLANK(OFFSET(house_anchor,DH$7,0)),inactive,OFFSET(house_anchor,DH$7,0)&amp;+CHAR(10)&amp;+"$")</f>
        <v>NOT IN USE</v>
      </c>
      <c r="DI12" s="171" t="str">
        <f ca="1">IF(ISBLANK(OFFSET(house_anchor,DI$7,0)),inactive,OFFSET(house_anchor,DI$7,0)&amp;+CHAR(10)&amp;+"$")</f>
        <v>NOT IN USE</v>
      </c>
      <c r="DJ12" s="171" t="str">
        <f t="shared" ca="1" si="20"/>
        <v>NOT IN USE</v>
      </c>
      <c r="DK12" s="171" t="str">
        <f t="shared" ca="1" si="20"/>
        <v>NOT IN USE</v>
      </c>
      <c r="DL12" s="171" t="str">
        <f t="shared" ca="1" si="20"/>
        <v>NOT IN USE</v>
      </c>
      <c r="DM12" s="171" t="str">
        <f t="shared" ca="1" si="20"/>
        <v>NOT IN USE</v>
      </c>
      <c r="DN12" s="171" t="str">
        <f t="shared" ca="1" si="20"/>
        <v>NOT IN USE</v>
      </c>
      <c r="DO12" s="171" t="str">
        <f t="shared" ca="1" si="20"/>
        <v>NOT IN USE</v>
      </c>
      <c r="DP12" s="171" t="str">
        <f t="shared" ca="1" si="20"/>
        <v>NOT IN USE</v>
      </c>
      <c r="DQ12" s="171" t="str">
        <f t="shared" ca="1" si="20"/>
        <v>NOT IN USE</v>
      </c>
      <c r="DR12" s="171" t="str">
        <f t="shared" ca="1" si="20"/>
        <v>NOT IN USE</v>
      </c>
      <c r="DS12" s="171" t="str">
        <f t="shared" ca="1" si="20"/>
        <v>NOT IN USE</v>
      </c>
      <c r="DT12" s="171" t="str">
        <f t="shared" ca="1" si="20"/>
        <v>NOT IN USE</v>
      </c>
      <c r="DU12" s="171" t="str">
        <f t="shared" ca="1" si="20"/>
        <v>NOT IN USE</v>
      </c>
      <c r="DV12" s="171" t="str">
        <f t="shared" ca="1" si="20"/>
        <v>NOT IN USE</v>
      </c>
      <c r="DW12" s="171" t="str">
        <f t="shared" ca="1" si="20"/>
        <v>NOT IN USE</v>
      </c>
      <c r="DX12" s="171" t="str">
        <f t="shared" ca="1" si="20"/>
        <v>NOT IN USE</v>
      </c>
      <c r="DY12" s="171" t="str">
        <f t="shared" ca="1" si="20"/>
        <v>NOT IN USE</v>
      </c>
      <c r="DZ12" s="171" t="str">
        <f t="shared" ca="1" si="20"/>
        <v>NOT IN USE</v>
      </c>
      <c r="EA12" s="171" t="str">
        <f t="shared" ca="1" si="20"/>
        <v>NOT IN USE</v>
      </c>
      <c r="EB12" s="171" t="s">
        <v>207</v>
      </c>
      <c r="EC12" s="171" t="s">
        <v>208</v>
      </c>
      <c r="ED12" s="171" t="str">
        <f>+hp_short_title&amp;+CHAR(10)&amp;+"%"</f>
        <v>Health
%</v>
      </c>
      <c r="EE12" s="47" t="str">
        <f>+hp_classn_anchor</f>
        <v>HP
short class'n</v>
      </c>
      <c r="EF12" s="47" t="s">
        <v>209</v>
      </c>
      <c r="EG12" s="171" t="s">
        <v>101</v>
      </c>
      <c r="EH12" s="171" t="str">
        <f>+EG12&amp;+" - "&amp;+EE12</f>
        <v>HP employment type - HP
short class'n</v>
      </c>
      <c r="EI12" s="171" t="str">
        <f>+EG12&amp;+" - "&amp;+C12</f>
        <v>HP employment type - Cost type</v>
      </c>
      <c r="EJ12" s="171" t="s">
        <v>76</v>
      </c>
      <c r="EK12" s="171" t="s">
        <v>210</v>
      </c>
      <c r="EL12" s="171" t="s">
        <v>211</v>
      </c>
      <c r="EO12" s="172"/>
      <c r="EP12" s="172"/>
      <c r="EQ12" s="172"/>
    </row>
    <row r="13" spans="1:147" x14ac:dyDescent="0.35">
      <c r="A13" s="48">
        <f>ROWS($12:13)-1</f>
        <v>1</v>
      </c>
      <c r="B13" s="49"/>
      <c r="C13" s="50"/>
      <c r="D13" s="50"/>
      <c r="E13" s="51"/>
      <c r="F13" s="52"/>
      <c r="G13" s="53"/>
      <c r="H13" s="54">
        <f t="shared" ref="H13:H44" si="21">IF(swhpfn=0,0,+E13/swhpfn)</f>
        <v>0</v>
      </c>
      <c r="I13" s="173">
        <f t="shared" ref="I13" si="22">+E13*fnpa</f>
        <v>0</v>
      </c>
      <c r="J13" s="174">
        <f t="shared" ref="J13:J44" si="23">IF(ISBLANK($E13),0,ROUND($I13*AL_propn*$G13,2)*VLOOKUP($D13,emp_type_table,2,FALSE))</f>
        <v>0</v>
      </c>
      <c r="K13" s="174">
        <f t="shared" ref="K13:K44" si="24">IF(ISBLANK($E13),0,ROUND($I13*SL_propn,2)*VLOOKUP($D13,emp_type_table,2,FALSE))</f>
        <v>0</v>
      </c>
      <c r="L13" s="174">
        <f t="shared" ref="L13:L44" si="25">IF(ISBLANK($E13),0,ROUND($I13*PH_propn,2)*VLOOKUP($D13,emp_type_table,2,FALSE))</f>
        <v>0</v>
      </c>
      <c r="M13" s="174">
        <f t="shared" ref="M13" si="26">+I13-SUM(J13:L13)</f>
        <v>0</v>
      </c>
      <c r="N13" s="174">
        <f>SUM(J13:M13)</f>
        <v>0</v>
      </c>
      <c r="O13" s="174">
        <f t="shared" ref="O13" si="27">ROUND(+$F13*J13,2)</f>
        <v>0</v>
      </c>
      <c r="P13" s="174">
        <f t="shared" ref="P13:P44" si="28">ROUND(+$F13*K13,2)</f>
        <v>0</v>
      </c>
      <c r="Q13" s="174">
        <f t="shared" ref="Q13:Q44" si="29">ROUND(+$F13*L13,2)</f>
        <v>0</v>
      </c>
      <c r="R13" s="174">
        <f t="shared" ref="R13:R44" si="30">ROUND(+$F13*M13,2)</f>
        <v>0</v>
      </c>
      <c r="S13" s="55"/>
      <c r="T13" s="174">
        <f t="shared" ref="T13:T44" si="31">SUM(O13:S13)</f>
        <v>0</v>
      </c>
      <c r="U13" s="174">
        <f t="shared" ref="U13" si="32">ROUND(+O13*AL_loading_rate,2)</f>
        <v>0</v>
      </c>
      <c r="V13" s="174">
        <f t="shared" ref="V13" si="33">SUM(T13:U13)</f>
        <v>0</v>
      </c>
      <c r="W13" s="174">
        <f t="shared" ref="W13:W44" si="34">IF(ISBLANK($E13),0,ROUND(+V13*super_rate,2)*VLOOKUP($D13,emp_type_table,3,FALSE))</f>
        <v>0</v>
      </c>
      <c r="X13" s="174">
        <f t="shared" ref="X13" si="35">SUM(V13:W13)</f>
        <v>0</v>
      </c>
      <c r="Y13" s="174">
        <f t="shared" ref="Y13:Y44" si="36">IF(ISBLANK($E13),0,ROUND($T13*AL_propn*(1-$G13),2)*VLOOKUP($D13,emp_type_table,2,FALSE))</f>
        <v>0</v>
      </c>
      <c r="Z13" s="174">
        <f t="shared" ref="Z13:Z44" si="37">IF(ISBLANK($E13),0,ROUND($T13*LSL_rate,2)*VLOOKUP($D13,emp_type_table,2,FALSE))</f>
        <v>0</v>
      </c>
      <c r="AA13" s="174">
        <f t="shared" ref="AA13:AA44" si="38">IF(ISBLANK($E13),0,ROUND(+$X13*wcomp_rate,2)*VLOOKUP($D13,emp_type_table,3,FALSE))</f>
        <v>0</v>
      </c>
      <c r="AB13" s="221"/>
      <c r="AC13" s="174">
        <f t="shared" ref="AC13:AC44" si="39">IF(ISBLANK($E13),0,ROUND(+$X13*ptax_rate,2)*VLOOKUP($D13,emp_type_table,3,FALSE))</f>
        <v>0</v>
      </c>
      <c r="AD13" s="175">
        <f t="shared" ref="AD13" si="40">SUM(X13:AC13)</f>
        <v>0</v>
      </c>
      <c r="AE13" s="56"/>
      <c r="AF13" s="57"/>
      <c r="AG13" s="149">
        <f t="shared" ref="AG13:AG44" si="41">(AE13*J13)+(AF13*K13)</f>
        <v>0</v>
      </c>
      <c r="AH13" s="176">
        <f t="shared" ref="AH13:AH44" si="42">IF(AG13=0,0,+$F13*(1+agency_uplift_rate))</f>
        <v>0</v>
      </c>
      <c r="AI13" s="174">
        <f>ROUND(+AG13*AH13,2)</f>
        <v>0</v>
      </c>
      <c r="AJ13" s="149">
        <f>ROUND(+AD13+AI13,0)</f>
        <v>0</v>
      </c>
      <c r="AK13" s="58"/>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177">
        <f>1-SUM(AK13:BI13)</f>
        <v>1</v>
      </c>
      <c r="BK13" s="149">
        <f>ROUND(+$AJ13*AK13,0)</f>
        <v>0</v>
      </c>
      <c r="BL13" s="149">
        <f t="shared" ref="BL13:BL76" si="43">ROUND(+$AJ13*AL13,0)</f>
        <v>0</v>
      </c>
      <c r="BM13" s="149">
        <f t="shared" ref="BM13:BM76" si="44">ROUND(+$AJ13*AM13,0)</f>
        <v>0</v>
      </c>
      <c r="BN13" s="149">
        <f t="shared" ref="BN13:BN76" si="45">ROUND(+$AJ13*AN13,0)</f>
        <v>0</v>
      </c>
      <c r="BO13" s="149">
        <f t="shared" ref="BO13:BO76" si="46">ROUND(+$AJ13*AO13,0)</f>
        <v>0</v>
      </c>
      <c r="BP13" s="149">
        <f t="shared" ref="BP13:BP76" si="47">ROUND(+$AJ13*AP13,0)</f>
        <v>0</v>
      </c>
      <c r="BQ13" s="149">
        <f t="shared" ref="BQ13:BQ76" si="48">ROUND(+$AJ13*AQ13,0)</f>
        <v>0</v>
      </c>
      <c r="BR13" s="149">
        <f t="shared" ref="BR13:BR76" si="49">ROUND(+$AJ13*AR13,0)</f>
        <v>0</v>
      </c>
      <c r="BS13" s="149">
        <f t="shared" ref="BS13:BS76" si="50">ROUND(+$AJ13*AS13,0)</f>
        <v>0</v>
      </c>
      <c r="BT13" s="149">
        <f t="shared" ref="BT13:BT76" si="51">ROUND(+$AJ13*AT13,0)</f>
        <v>0</v>
      </c>
      <c r="BU13" s="149">
        <f t="shared" ref="BU13:BU76" si="52">ROUND(+$AJ13*AU13,0)</f>
        <v>0</v>
      </c>
      <c r="BV13" s="149">
        <f t="shared" ref="BV13:BV76" si="53">ROUND(+$AJ13*AV13,0)</f>
        <v>0</v>
      </c>
      <c r="BW13" s="149">
        <f t="shared" ref="BW13:BW76" si="54">ROUND(+$AJ13*AW13,0)</f>
        <v>0</v>
      </c>
      <c r="BX13" s="149">
        <f t="shared" ref="BX13:BX76" si="55">ROUND(+$AJ13*AX13,0)</f>
        <v>0</v>
      </c>
      <c r="BY13" s="149">
        <f t="shared" ref="BY13:BY76" si="56">ROUND(+$AJ13*AY13,0)</f>
        <v>0</v>
      </c>
      <c r="BZ13" s="149">
        <f t="shared" ref="BZ13:BZ76" si="57">ROUND(+$AJ13*AZ13,0)</f>
        <v>0</v>
      </c>
      <c r="CA13" s="149">
        <f t="shared" ref="CA13:CA76" si="58">ROUND(+$AJ13*BA13,0)</f>
        <v>0</v>
      </c>
      <c r="CB13" s="149">
        <f t="shared" ref="CB13:CB76" si="59">ROUND(+$AJ13*BB13,0)</f>
        <v>0</v>
      </c>
      <c r="CC13" s="149">
        <f t="shared" ref="CC13:CC76" si="60">ROUND(+$AJ13*BC13,0)</f>
        <v>0</v>
      </c>
      <c r="CD13" s="149">
        <f t="shared" ref="CD13:CD76" si="61">ROUND(+$AJ13*BD13,0)</f>
        <v>0</v>
      </c>
      <c r="CE13" s="149">
        <f t="shared" ref="CE13" si="62">ROUND(+$AJ13*BE13,0)</f>
        <v>0</v>
      </c>
      <c r="CF13" s="149">
        <f t="shared" ref="CF13" si="63">ROUND(+$AJ13*BF13,0)</f>
        <v>0</v>
      </c>
      <c r="CG13" s="149">
        <f t="shared" ref="CG13" si="64">ROUND(+$AJ13*BG13,0)</f>
        <v>0</v>
      </c>
      <c r="CH13" s="149">
        <f t="shared" ref="CH13" si="65">ROUND(+$AJ13*BH13,0)</f>
        <v>0</v>
      </c>
      <c r="CI13" s="149">
        <f>ROUND(+$AJ13*BI13,0)</f>
        <v>0</v>
      </c>
      <c r="CJ13" s="149">
        <f>+$AJ13-SUM(BK13:CI13)</f>
        <v>0</v>
      </c>
      <c r="CK13" s="149">
        <f>SUM(BK13:CJ13)</f>
        <v>0</v>
      </c>
      <c r="CL13" s="149">
        <f>+CK13-AJ13</f>
        <v>0</v>
      </c>
      <c r="CM13" s="149">
        <f>+CF13</f>
        <v>0</v>
      </c>
      <c r="CN13" s="150">
        <f>IF(CM13=0,0,1-SUM(CO13:DG13))</f>
        <v>0</v>
      </c>
      <c r="CO13" s="58"/>
      <c r="CP13" s="59"/>
      <c r="CQ13" s="59"/>
      <c r="CR13" s="59"/>
      <c r="CS13" s="59"/>
      <c r="CT13" s="59"/>
      <c r="CU13" s="59"/>
      <c r="CV13" s="59"/>
      <c r="CW13" s="59"/>
      <c r="CX13" s="59"/>
      <c r="CY13" s="59"/>
      <c r="CZ13" s="59"/>
      <c r="DA13" s="59"/>
      <c r="DB13" s="59"/>
      <c r="DC13" s="59"/>
      <c r="DD13" s="59"/>
      <c r="DE13" s="59"/>
      <c r="DF13" s="59"/>
      <c r="DG13" s="60"/>
      <c r="DH13" s="149">
        <f>CF13-SUM(DI13:EA13)</f>
        <v>0</v>
      </c>
      <c r="DI13" s="149">
        <f t="shared" ref="DI13:EA13" si="66">ROUND(+$CF13*CO13,0)</f>
        <v>0</v>
      </c>
      <c r="DJ13" s="149">
        <f t="shared" si="66"/>
        <v>0</v>
      </c>
      <c r="DK13" s="149">
        <f t="shared" si="66"/>
        <v>0</v>
      </c>
      <c r="DL13" s="149">
        <f t="shared" si="66"/>
        <v>0</v>
      </c>
      <c r="DM13" s="149">
        <f t="shared" si="66"/>
        <v>0</v>
      </c>
      <c r="DN13" s="149">
        <f t="shared" si="66"/>
        <v>0</v>
      </c>
      <c r="DO13" s="149">
        <f t="shared" si="66"/>
        <v>0</v>
      </c>
      <c r="DP13" s="149">
        <f t="shared" si="66"/>
        <v>0</v>
      </c>
      <c r="DQ13" s="149">
        <f t="shared" si="66"/>
        <v>0</v>
      </c>
      <c r="DR13" s="149">
        <f t="shared" si="66"/>
        <v>0</v>
      </c>
      <c r="DS13" s="149">
        <f t="shared" si="66"/>
        <v>0</v>
      </c>
      <c r="DT13" s="149">
        <f t="shared" si="66"/>
        <v>0</v>
      </c>
      <c r="DU13" s="149">
        <f t="shared" si="66"/>
        <v>0</v>
      </c>
      <c r="DV13" s="149">
        <f t="shared" si="66"/>
        <v>0</v>
      </c>
      <c r="DW13" s="149">
        <f t="shared" si="66"/>
        <v>0</v>
      </c>
      <c r="DX13" s="149">
        <f t="shared" si="66"/>
        <v>0</v>
      </c>
      <c r="DY13" s="149">
        <f t="shared" si="66"/>
        <v>0</v>
      </c>
      <c r="DZ13" s="149">
        <f t="shared" si="66"/>
        <v>0</v>
      </c>
      <c r="EA13" s="149">
        <f t="shared" si="66"/>
        <v>0</v>
      </c>
      <c r="EB13" s="149">
        <f t="shared" ref="EB13:EB44" si="67">SUM(DH13:EA13)</f>
        <v>0</v>
      </c>
      <c r="EC13" s="149">
        <f>+EB13-CF13</f>
        <v>0</v>
      </c>
      <c r="ED13" s="150">
        <f ca="1">SUMIF($AK$12:$BJ$12,hp_alloc_header,$AK13:$BJ13)</f>
        <v>0</v>
      </c>
      <c r="EE13" s="61"/>
      <c r="EF13" s="55"/>
      <c r="EG13" s="149" t="str">
        <f t="shared" ref="EG13:EG44" si="68">IF(ISBLANK(EE13),"",VLOOKUP(D13,emp_type_table,4,FALSE))</f>
        <v/>
      </c>
      <c r="EH13" s="149" t="str">
        <f>IF(ISBLANK(EE13),"",+EG13&amp;+" - "&amp;+EE13)</f>
        <v/>
      </c>
      <c r="EI13" s="149" t="str">
        <f t="shared" ref="EI13:EI44" si="69">IF(ISBLANK(EE13),"",+EG13&amp;+" - "&amp;+C13)</f>
        <v/>
      </c>
      <c r="EJ13" s="149">
        <f ca="1">ROUND(+I13*ED13*EF13,0)</f>
        <v>0</v>
      </c>
      <c r="EK13" s="149">
        <f t="shared" ref="EK13:EK44" si="70">CG13*N(C13="Direct")</f>
        <v>0</v>
      </c>
      <c r="EL13" s="149">
        <f t="shared" ref="EL13:EL44" si="71">CG13-EK13</f>
        <v>0</v>
      </c>
    </row>
    <row r="14" spans="1:147" x14ac:dyDescent="0.35">
      <c r="A14" s="62">
        <f>ROWS($12:14)-1</f>
        <v>2</v>
      </c>
      <c r="B14" s="63"/>
      <c r="C14" s="64"/>
      <c r="D14" s="64"/>
      <c r="E14" s="65"/>
      <c r="F14" s="66"/>
      <c r="G14" s="67"/>
      <c r="H14" s="28">
        <f t="shared" si="21"/>
        <v>0</v>
      </c>
      <c r="I14" s="178">
        <f t="shared" ref="I14:I77" si="72">+E14*fnpa</f>
        <v>0</v>
      </c>
      <c r="J14" s="174">
        <f t="shared" si="23"/>
        <v>0</v>
      </c>
      <c r="K14" s="174">
        <f t="shared" si="24"/>
        <v>0</v>
      </c>
      <c r="L14" s="174">
        <f t="shared" si="25"/>
        <v>0</v>
      </c>
      <c r="M14" s="174">
        <f t="shared" ref="M14:M77" si="73">+I14-SUM(J14:L14)</f>
        <v>0</v>
      </c>
      <c r="N14" s="174">
        <f t="shared" ref="N14:N77" si="74">SUM(J14:M14)</f>
        <v>0</v>
      </c>
      <c r="O14" s="174">
        <f t="shared" ref="O14:O77" si="75">ROUND(+$F14*J14,2)</f>
        <v>0</v>
      </c>
      <c r="P14" s="174">
        <f t="shared" si="28"/>
        <v>0</v>
      </c>
      <c r="Q14" s="174">
        <f t="shared" si="29"/>
        <v>0</v>
      </c>
      <c r="R14" s="174">
        <f t="shared" si="30"/>
        <v>0</v>
      </c>
      <c r="S14" s="68"/>
      <c r="T14" s="174">
        <f t="shared" si="31"/>
        <v>0</v>
      </c>
      <c r="U14" s="174">
        <f t="shared" ref="U14:U77" si="76">ROUND(+O14*AL_loading_rate,2)</f>
        <v>0</v>
      </c>
      <c r="V14" s="174">
        <f t="shared" ref="V14:V77" si="77">SUM(T14:U14)</f>
        <v>0</v>
      </c>
      <c r="W14" s="174">
        <f t="shared" si="34"/>
        <v>0</v>
      </c>
      <c r="X14" s="174">
        <f t="shared" ref="X14:X77" si="78">SUM(V14:W14)</f>
        <v>0</v>
      </c>
      <c r="Y14" s="174">
        <f t="shared" si="36"/>
        <v>0</v>
      </c>
      <c r="Z14" s="174">
        <f t="shared" si="37"/>
        <v>0</v>
      </c>
      <c r="AA14" s="174">
        <f t="shared" si="38"/>
        <v>0</v>
      </c>
      <c r="AB14" s="221"/>
      <c r="AC14" s="174">
        <f t="shared" si="39"/>
        <v>0</v>
      </c>
      <c r="AD14" s="179">
        <f t="shared" ref="AD14:AD77" si="79">SUM(X14:AC14)</f>
        <v>0</v>
      </c>
      <c r="AE14" s="69"/>
      <c r="AF14" s="70"/>
      <c r="AG14" s="149">
        <f t="shared" si="41"/>
        <v>0</v>
      </c>
      <c r="AH14" s="176">
        <f t="shared" si="42"/>
        <v>0</v>
      </c>
      <c r="AI14" s="174">
        <f t="shared" ref="AI14:AI77" si="80">ROUND(+AG14*AH14,2)</f>
        <v>0</v>
      </c>
      <c r="AJ14" s="149">
        <f t="shared" ref="AJ14:AJ77" si="81">ROUND(+AD14+AI14,0)</f>
        <v>0</v>
      </c>
      <c r="AK14" s="71"/>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180">
        <f t="shared" ref="BJ14:BJ77" si="82">1-SUM(AK14:BI14)</f>
        <v>1</v>
      </c>
      <c r="BK14" s="149">
        <f t="shared" ref="BK14:BK77" si="83">ROUND(+$AJ14*AK14,0)</f>
        <v>0</v>
      </c>
      <c r="BL14" s="149">
        <f t="shared" si="43"/>
        <v>0</v>
      </c>
      <c r="BM14" s="149">
        <f t="shared" si="44"/>
        <v>0</v>
      </c>
      <c r="BN14" s="149">
        <f t="shared" si="45"/>
        <v>0</v>
      </c>
      <c r="BO14" s="149">
        <f t="shared" si="46"/>
        <v>0</v>
      </c>
      <c r="BP14" s="149">
        <f t="shared" si="47"/>
        <v>0</v>
      </c>
      <c r="BQ14" s="149">
        <f t="shared" si="48"/>
        <v>0</v>
      </c>
      <c r="BR14" s="149">
        <f t="shared" si="49"/>
        <v>0</v>
      </c>
      <c r="BS14" s="149">
        <f t="shared" si="50"/>
        <v>0</v>
      </c>
      <c r="BT14" s="149">
        <f t="shared" si="51"/>
        <v>0</v>
      </c>
      <c r="BU14" s="149">
        <f t="shared" si="52"/>
        <v>0</v>
      </c>
      <c r="BV14" s="149">
        <f t="shared" si="53"/>
        <v>0</v>
      </c>
      <c r="BW14" s="149">
        <f t="shared" si="54"/>
        <v>0</v>
      </c>
      <c r="BX14" s="149">
        <f t="shared" si="55"/>
        <v>0</v>
      </c>
      <c r="BY14" s="149">
        <f t="shared" si="56"/>
        <v>0</v>
      </c>
      <c r="BZ14" s="149">
        <f t="shared" si="57"/>
        <v>0</v>
      </c>
      <c r="CA14" s="149">
        <f t="shared" si="58"/>
        <v>0</v>
      </c>
      <c r="CB14" s="149">
        <f t="shared" si="59"/>
        <v>0</v>
      </c>
      <c r="CC14" s="149">
        <f t="shared" si="60"/>
        <v>0</v>
      </c>
      <c r="CD14" s="149">
        <f t="shared" si="61"/>
        <v>0</v>
      </c>
      <c r="CE14" s="149">
        <f t="shared" ref="CE14:CE33" si="84">ROUND(+$AJ14*BE14,0)</f>
        <v>0</v>
      </c>
      <c r="CF14" s="149">
        <f t="shared" ref="CF14:CF33" si="85">ROUND(+$AJ14*BF14,0)</f>
        <v>0</v>
      </c>
      <c r="CG14" s="149">
        <f t="shared" ref="CG14:CG33" si="86">ROUND(+$AJ14*BG14,0)</f>
        <v>0</v>
      </c>
      <c r="CH14" s="149">
        <f t="shared" ref="CH14:CH33" si="87">ROUND(+$AJ14*BH14,0)</f>
        <v>0</v>
      </c>
      <c r="CI14" s="149">
        <f t="shared" ref="CI14:CI77" si="88">ROUND(+$AJ14*BI14,0)</f>
        <v>0</v>
      </c>
      <c r="CJ14" s="149">
        <f t="shared" ref="CJ14:CJ77" si="89">+$AJ14-SUM(BK14:CI14)</f>
        <v>0</v>
      </c>
      <c r="CK14" s="149">
        <f t="shared" ref="CK14:CK77" si="90">SUM(BK14:CJ14)</f>
        <v>0</v>
      </c>
      <c r="CL14" s="149">
        <f>+CK14-AJ14</f>
        <v>0</v>
      </c>
      <c r="CM14" s="149">
        <f t="shared" ref="CM14:CM77" si="91">+CF14</f>
        <v>0</v>
      </c>
      <c r="CN14" s="150">
        <f t="shared" ref="CN14:CN77" si="92">IF(CM14=0,0,1-SUM(CO14:DG14))</f>
        <v>0</v>
      </c>
      <c r="CO14" s="71"/>
      <c r="CP14" s="72"/>
      <c r="CQ14" s="72"/>
      <c r="CR14" s="72"/>
      <c r="CS14" s="72"/>
      <c r="CT14" s="72"/>
      <c r="CU14" s="72"/>
      <c r="CV14" s="72"/>
      <c r="CW14" s="72"/>
      <c r="CX14" s="72"/>
      <c r="CY14" s="72"/>
      <c r="CZ14" s="72"/>
      <c r="DA14" s="72"/>
      <c r="DB14" s="72"/>
      <c r="DC14" s="72"/>
      <c r="DD14" s="72"/>
      <c r="DE14" s="72"/>
      <c r="DF14" s="72"/>
      <c r="DG14" s="73"/>
      <c r="DH14" s="149">
        <f t="shared" ref="DH14:DH77" si="93">CF14-SUM(DI14:EA14)</f>
        <v>0</v>
      </c>
      <c r="DI14" s="149">
        <f t="shared" ref="DI14:DI77" si="94">ROUND(+$CF14*CO14,0)</f>
        <v>0</v>
      </c>
      <c r="DJ14" s="149">
        <f t="shared" ref="DJ14:DJ77" si="95">ROUND(+$CF14*CP14,0)</f>
        <v>0</v>
      </c>
      <c r="DK14" s="149">
        <f t="shared" ref="DK14:DK77" si="96">ROUND(+$CF14*CQ14,0)</f>
        <v>0</v>
      </c>
      <c r="DL14" s="149">
        <f t="shared" ref="DL14:DL77" si="97">ROUND(+$CF14*CR14,0)</f>
        <v>0</v>
      </c>
      <c r="DM14" s="149">
        <f t="shared" ref="DM14:DM77" si="98">ROUND(+$CF14*CS14,0)</f>
        <v>0</v>
      </c>
      <c r="DN14" s="149">
        <f t="shared" ref="DN14:DN77" si="99">ROUND(+$CF14*CT14,0)</f>
        <v>0</v>
      </c>
      <c r="DO14" s="149">
        <f t="shared" ref="DO14:DO77" si="100">ROUND(+$CF14*CU14,0)</f>
        <v>0</v>
      </c>
      <c r="DP14" s="149">
        <f t="shared" ref="DP14:DP77" si="101">ROUND(+$CF14*CV14,0)</f>
        <v>0</v>
      </c>
      <c r="DQ14" s="149">
        <f t="shared" ref="DQ14:DQ77" si="102">ROUND(+$CF14*CW14,0)</f>
        <v>0</v>
      </c>
      <c r="DR14" s="149">
        <f t="shared" ref="DR14:DR77" si="103">ROUND(+$CF14*CX14,0)</f>
        <v>0</v>
      </c>
      <c r="DS14" s="149">
        <f t="shared" ref="DS14:DS77" si="104">ROUND(+$CF14*CY14,0)</f>
        <v>0</v>
      </c>
      <c r="DT14" s="149">
        <f t="shared" ref="DT14:DT77" si="105">ROUND(+$CF14*CZ14,0)</f>
        <v>0</v>
      </c>
      <c r="DU14" s="149">
        <f t="shared" ref="DU14:DU77" si="106">ROUND(+$CF14*DA14,0)</f>
        <v>0</v>
      </c>
      <c r="DV14" s="149">
        <f t="shared" ref="DV14:DV77" si="107">ROUND(+$CF14*DB14,0)</f>
        <v>0</v>
      </c>
      <c r="DW14" s="149">
        <f t="shared" ref="DW14:DW77" si="108">ROUND(+$CF14*DC14,0)</f>
        <v>0</v>
      </c>
      <c r="DX14" s="149">
        <f t="shared" ref="DX14:DX77" si="109">ROUND(+$CF14*DD14,0)</f>
        <v>0</v>
      </c>
      <c r="DY14" s="149">
        <f t="shared" ref="DY14:DY77" si="110">ROUND(+$CF14*DE14,0)</f>
        <v>0</v>
      </c>
      <c r="DZ14" s="149">
        <f t="shared" ref="DZ14:EA77" si="111">ROUND(+$CF14*DF14,0)</f>
        <v>0</v>
      </c>
      <c r="EA14" s="149">
        <f t="shared" si="111"/>
        <v>0</v>
      </c>
      <c r="EB14" s="149">
        <f t="shared" si="67"/>
        <v>0</v>
      </c>
      <c r="EC14" s="149">
        <f t="shared" ref="EC14:EC77" si="112">+EB14-CF14</f>
        <v>0</v>
      </c>
      <c r="ED14" s="150">
        <f t="shared" ref="ED14:ED44" ca="1" si="113">SUMIF($AK$12:$BJ$12,hp_alloc_header,$AK14:$BJ14)</f>
        <v>0</v>
      </c>
      <c r="EE14" s="74"/>
      <c r="EF14" s="68"/>
      <c r="EG14" s="149" t="str">
        <f t="shared" si="68"/>
        <v/>
      </c>
      <c r="EH14" s="149" t="str">
        <f t="shared" ref="EH14:EH77" si="114">IF(ISBLANK(EE14),"",+EG14&amp;+" - "&amp;+EE14)</f>
        <v/>
      </c>
      <c r="EI14" s="149" t="str">
        <f t="shared" si="69"/>
        <v/>
      </c>
      <c r="EJ14" s="149">
        <f t="shared" ref="EJ14:EJ44" ca="1" si="115">ROUND(+I14*ED14*EF14,0)</f>
        <v>0</v>
      </c>
      <c r="EK14" s="149">
        <f t="shared" si="70"/>
        <v>0</v>
      </c>
      <c r="EL14" s="149">
        <f t="shared" si="71"/>
        <v>0</v>
      </c>
    </row>
    <row r="15" spans="1:147" x14ac:dyDescent="0.35">
      <c r="A15" s="62">
        <f>ROWS($12:15)-1</f>
        <v>3</v>
      </c>
      <c r="B15" s="63"/>
      <c r="C15" s="64"/>
      <c r="D15" s="64"/>
      <c r="E15" s="65"/>
      <c r="F15" s="66"/>
      <c r="G15" s="67"/>
      <c r="H15" s="28">
        <f t="shared" si="21"/>
        <v>0</v>
      </c>
      <c r="I15" s="178">
        <f t="shared" si="72"/>
        <v>0</v>
      </c>
      <c r="J15" s="174">
        <f t="shared" si="23"/>
        <v>0</v>
      </c>
      <c r="K15" s="174">
        <f t="shared" si="24"/>
        <v>0</v>
      </c>
      <c r="L15" s="174">
        <f t="shared" si="25"/>
        <v>0</v>
      </c>
      <c r="M15" s="174">
        <f t="shared" si="73"/>
        <v>0</v>
      </c>
      <c r="N15" s="174">
        <f t="shared" si="74"/>
        <v>0</v>
      </c>
      <c r="O15" s="174">
        <f t="shared" si="75"/>
        <v>0</v>
      </c>
      <c r="P15" s="174">
        <f t="shared" si="28"/>
        <v>0</v>
      </c>
      <c r="Q15" s="174">
        <f t="shared" si="29"/>
        <v>0</v>
      </c>
      <c r="R15" s="174">
        <f t="shared" si="30"/>
        <v>0</v>
      </c>
      <c r="S15" s="68"/>
      <c r="T15" s="174">
        <f t="shared" si="31"/>
        <v>0</v>
      </c>
      <c r="U15" s="174">
        <f t="shared" si="76"/>
        <v>0</v>
      </c>
      <c r="V15" s="174">
        <f t="shared" si="77"/>
        <v>0</v>
      </c>
      <c r="W15" s="174">
        <f t="shared" si="34"/>
        <v>0</v>
      </c>
      <c r="X15" s="174">
        <f t="shared" si="78"/>
        <v>0</v>
      </c>
      <c r="Y15" s="174">
        <f t="shared" si="36"/>
        <v>0</v>
      </c>
      <c r="Z15" s="174">
        <f t="shared" si="37"/>
        <v>0</v>
      </c>
      <c r="AA15" s="174">
        <f t="shared" si="38"/>
        <v>0</v>
      </c>
      <c r="AB15" s="221"/>
      <c r="AC15" s="174">
        <f t="shared" si="39"/>
        <v>0</v>
      </c>
      <c r="AD15" s="179">
        <f t="shared" si="79"/>
        <v>0</v>
      </c>
      <c r="AE15" s="69"/>
      <c r="AF15" s="70"/>
      <c r="AG15" s="149">
        <f t="shared" si="41"/>
        <v>0</v>
      </c>
      <c r="AH15" s="176">
        <f t="shared" si="42"/>
        <v>0</v>
      </c>
      <c r="AI15" s="174">
        <f t="shared" si="80"/>
        <v>0</v>
      </c>
      <c r="AJ15" s="149">
        <f t="shared" si="81"/>
        <v>0</v>
      </c>
      <c r="AK15" s="71"/>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180">
        <f t="shared" si="82"/>
        <v>1</v>
      </c>
      <c r="BK15" s="149">
        <f t="shared" si="83"/>
        <v>0</v>
      </c>
      <c r="BL15" s="149">
        <f t="shared" si="43"/>
        <v>0</v>
      </c>
      <c r="BM15" s="149">
        <f t="shared" si="44"/>
        <v>0</v>
      </c>
      <c r="BN15" s="149">
        <f t="shared" si="45"/>
        <v>0</v>
      </c>
      <c r="BO15" s="149">
        <f t="shared" si="46"/>
        <v>0</v>
      </c>
      <c r="BP15" s="149">
        <f t="shared" si="47"/>
        <v>0</v>
      </c>
      <c r="BQ15" s="149">
        <f t="shared" si="48"/>
        <v>0</v>
      </c>
      <c r="BR15" s="149">
        <f t="shared" si="49"/>
        <v>0</v>
      </c>
      <c r="BS15" s="149">
        <f t="shared" si="50"/>
        <v>0</v>
      </c>
      <c r="BT15" s="149">
        <f t="shared" si="51"/>
        <v>0</v>
      </c>
      <c r="BU15" s="149">
        <f t="shared" si="52"/>
        <v>0</v>
      </c>
      <c r="BV15" s="149">
        <f t="shared" si="53"/>
        <v>0</v>
      </c>
      <c r="BW15" s="149">
        <f t="shared" si="54"/>
        <v>0</v>
      </c>
      <c r="BX15" s="149">
        <f t="shared" si="55"/>
        <v>0</v>
      </c>
      <c r="BY15" s="149">
        <f t="shared" si="56"/>
        <v>0</v>
      </c>
      <c r="BZ15" s="149">
        <f t="shared" si="57"/>
        <v>0</v>
      </c>
      <c r="CA15" s="149">
        <f t="shared" si="58"/>
        <v>0</v>
      </c>
      <c r="CB15" s="149">
        <f t="shared" si="59"/>
        <v>0</v>
      </c>
      <c r="CC15" s="149">
        <f t="shared" si="60"/>
        <v>0</v>
      </c>
      <c r="CD15" s="149">
        <f t="shared" si="61"/>
        <v>0</v>
      </c>
      <c r="CE15" s="149">
        <f t="shared" si="84"/>
        <v>0</v>
      </c>
      <c r="CF15" s="149">
        <f t="shared" si="85"/>
        <v>0</v>
      </c>
      <c r="CG15" s="149">
        <f t="shared" si="86"/>
        <v>0</v>
      </c>
      <c r="CH15" s="149">
        <f t="shared" si="87"/>
        <v>0</v>
      </c>
      <c r="CI15" s="149">
        <f t="shared" si="88"/>
        <v>0</v>
      </c>
      <c r="CJ15" s="149">
        <f t="shared" si="89"/>
        <v>0</v>
      </c>
      <c r="CK15" s="149">
        <f t="shared" si="90"/>
        <v>0</v>
      </c>
      <c r="CL15" s="149">
        <f>+CK15-AJ15</f>
        <v>0</v>
      </c>
      <c r="CM15" s="149">
        <f t="shared" si="91"/>
        <v>0</v>
      </c>
      <c r="CN15" s="150">
        <f t="shared" si="92"/>
        <v>0</v>
      </c>
      <c r="CO15" s="71"/>
      <c r="CP15" s="72"/>
      <c r="CQ15" s="72"/>
      <c r="CR15" s="72"/>
      <c r="CS15" s="72"/>
      <c r="CT15" s="72"/>
      <c r="CU15" s="72"/>
      <c r="CV15" s="72"/>
      <c r="CW15" s="72"/>
      <c r="CX15" s="72"/>
      <c r="CY15" s="72"/>
      <c r="CZ15" s="72"/>
      <c r="DA15" s="72"/>
      <c r="DB15" s="72"/>
      <c r="DC15" s="72"/>
      <c r="DD15" s="72"/>
      <c r="DE15" s="72"/>
      <c r="DF15" s="72"/>
      <c r="DG15" s="73"/>
      <c r="DH15" s="149">
        <f t="shared" si="93"/>
        <v>0</v>
      </c>
      <c r="DI15" s="149">
        <f t="shared" si="94"/>
        <v>0</v>
      </c>
      <c r="DJ15" s="149">
        <f t="shared" si="95"/>
        <v>0</v>
      </c>
      <c r="DK15" s="149">
        <f t="shared" si="96"/>
        <v>0</v>
      </c>
      <c r="DL15" s="149">
        <f t="shared" si="97"/>
        <v>0</v>
      </c>
      <c r="DM15" s="149">
        <f t="shared" si="98"/>
        <v>0</v>
      </c>
      <c r="DN15" s="149">
        <f t="shared" si="99"/>
        <v>0</v>
      </c>
      <c r="DO15" s="149">
        <f t="shared" si="100"/>
        <v>0</v>
      </c>
      <c r="DP15" s="149">
        <f t="shared" si="101"/>
        <v>0</v>
      </c>
      <c r="DQ15" s="149">
        <f t="shared" si="102"/>
        <v>0</v>
      </c>
      <c r="DR15" s="149">
        <f t="shared" si="103"/>
        <v>0</v>
      </c>
      <c r="DS15" s="149">
        <f t="shared" si="104"/>
        <v>0</v>
      </c>
      <c r="DT15" s="149">
        <f t="shared" si="105"/>
        <v>0</v>
      </c>
      <c r="DU15" s="149">
        <f t="shared" si="106"/>
        <v>0</v>
      </c>
      <c r="DV15" s="149">
        <f t="shared" si="107"/>
        <v>0</v>
      </c>
      <c r="DW15" s="149">
        <f t="shared" si="108"/>
        <v>0</v>
      </c>
      <c r="DX15" s="149">
        <f t="shared" si="109"/>
        <v>0</v>
      </c>
      <c r="DY15" s="149">
        <f t="shared" si="110"/>
        <v>0</v>
      </c>
      <c r="DZ15" s="149">
        <f t="shared" si="111"/>
        <v>0</v>
      </c>
      <c r="EA15" s="149">
        <f t="shared" si="111"/>
        <v>0</v>
      </c>
      <c r="EB15" s="149">
        <f t="shared" si="67"/>
        <v>0</v>
      </c>
      <c r="EC15" s="149">
        <f t="shared" si="112"/>
        <v>0</v>
      </c>
      <c r="ED15" s="150">
        <f ca="1">SUMIF($AK$12:$BJ$12,hp_alloc_header,$AK15:$BJ15)</f>
        <v>0</v>
      </c>
      <c r="EE15" s="74"/>
      <c r="EF15" s="68"/>
      <c r="EG15" s="149" t="str">
        <f t="shared" si="68"/>
        <v/>
      </c>
      <c r="EH15" s="149" t="str">
        <f t="shared" si="114"/>
        <v/>
      </c>
      <c r="EI15" s="149" t="str">
        <f t="shared" si="69"/>
        <v/>
      </c>
      <c r="EJ15" s="149">
        <f t="shared" ca="1" si="115"/>
        <v>0</v>
      </c>
      <c r="EK15" s="149">
        <f t="shared" si="70"/>
        <v>0</v>
      </c>
      <c r="EL15" s="149">
        <f t="shared" si="71"/>
        <v>0</v>
      </c>
    </row>
    <row r="16" spans="1:147" x14ac:dyDescent="0.35">
      <c r="A16" s="62">
        <f>ROWS($12:16)-1</f>
        <v>4</v>
      </c>
      <c r="B16" s="63"/>
      <c r="C16" s="64"/>
      <c r="D16" s="64"/>
      <c r="E16" s="65"/>
      <c r="F16" s="66"/>
      <c r="G16" s="67"/>
      <c r="H16" s="28">
        <f t="shared" si="21"/>
        <v>0</v>
      </c>
      <c r="I16" s="178">
        <f t="shared" si="72"/>
        <v>0</v>
      </c>
      <c r="J16" s="174">
        <f t="shared" si="23"/>
        <v>0</v>
      </c>
      <c r="K16" s="174">
        <f t="shared" si="24"/>
        <v>0</v>
      </c>
      <c r="L16" s="174">
        <f t="shared" si="25"/>
        <v>0</v>
      </c>
      <c r="M16" s="174">
        <f t="shared" si="73"/>
        <v>0</v>
      </c>
      <c r="N16" s="174">
        <f t="shared" si="74"/>
        <v>0</v>
      </c>
      <c r="O16" s="174">
        <f>ROUND(+$F16*J16,2)</f>
        <v>0</v>
      </c>
      <c r="P16" s="174">
        <f t="shared" si="28"/>
        <v>0</v>
      </c>
      <c r="Q16" s="174">
        <f t="shared" si="29"/>
        <v>0</v>
      </c>
      <c r="R16" s="174">
        <f t="shared" si="30"/>
        <v>0</v>
      </c>
      <c r="S16" s="68"/>
      <c r="T16" s="174">
        <f t="shared" si="31"/>
        <v>0</v>
      </c>
      <c r="U16" s="174">
        <f t="shared" si="76"/>
        <v>0</v>
      </c>
      <c r="V16" s="174">
        <f t="shared" si="77"/>
        <v>0</v>
      </c>
      <c r="W16" s="174">
        <f t="shared" si="34"/>
        <v>0</v>
      </c>
      <c r="X16" s="174">
        <f t="shared" si="78"/>
        <v>0</v>
      </c>
      <c r="Y16" s="174">
        <f t="shared" si="36"/>
        <v>0</v>
      </c>
      <c r="Z16" s="174">
        <f t="shared" si="37"/>
        <v>0</v>
      </c>
      <c r="AA16" s="174">
        <f t="shared" si="38"/>
        <v>0</v>
      </c>
      <c r="AB16" s="221"/>
      <c r="AC16" s="174">
        <f t="shared" si="39"/>
        <v>0</v>
      </c>
      <c r="AD16" s="179">
        <f t="shared" si="79"/>
        <v>0</v>
      </c>
      <c r="AE16" s="69"/>
      <c r="AF16" s="70"/>
      <c r="AG16" s="149">
        <f t="shared" si="41"/>
        <v>0</v>
      </c>
      <c r="AH16" s="176">
        <f t="shared" si="42"/>
        <v>0</v>
      </c>
      <c r="AI16" s="174">
        <f t="shared" si="80"/>
        <v>0</v>
      </c>
      <c r="AJ16" s="149">
        <f t="shared" si="81"/>
        <v>0</v>
      </c>
      <c r="AK16" s="71"/>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180">
        <f t="shared" si="82"/>
        <v>1</v>
      </c>
      <c r="BK16" s="149">
        <f t="shared" si="83"/>
        <v>0</v>
      </c>
      <c r="BL16" s="149">
        <f t="shared" si="43"/>
        <v>0</v>
      </c>
      <c r="BM16" s="149">
        <f t="shared" si="44"/>
        <v>0</v>
      </c>
      <c r="BN16" s="149">
        <f t="shared" si="45"/>
        <v>0</v>
      </c>
      <c r="BO16" s="149">
        <f t="shared" si="46"/>
        <v>0</v>
      </c>
      <c r="BP16" s="149">
        <f t="shared" si="47"/>
        <v>0</v>
      </c>
      <c r="BQ16" s="149">
        <f t="shared" si="48"/>
        <v>0</v>
      </c>
      <c r="BR16" s="149">
        <f t="shared" si="49"/>
        <v>0</v>
      </c>
      <c r="BS16" s="149">
        <f t="shared" si="50"/>
        <v>0</v>
      </c>
      <c r="BT16" s="149">
        <f t="shared" si="51"/>
        <v>0</v>
      </c>
      <c r="BU16" s="149">
        <f t="shared" si="52"/>
        <v>0</v>
      </c>
      <c r="BV16" s="149">
        <f t="shared" si="53"/>
        <v>0</v>
      </c>
      <c r="BW16" s="149">
        <f t="shared" si="54"/>
        <v>0</v>
      </c>
      <c r="BX16" s="149">
        <f t="shared" si="55"/>
        <v>0</v>
      </c>
      <c r="BY16" s="149">
        <f t="shared" si="56"/>
        <v>0</v>
      </c>
      <c r="BZ16" s="149">
        <f t="shared" si="57"/>
        <v>0</v>
      </c>
      <c r="CA16" s="149">
        <f t="shared" si="58"/>
        <v>0</v>
      </c>
      <c r="CB16" s="149">
        <f t="shared" si="59"/>
        <v>0</v>
      </c>
      <c r="CC16" s="149">
        <f t="shared" si="60"/>
        <v>0</v>
      </c>
      <c r="CD16" s="149">
        <f t="shared" si="61"/>
        <v>0</v>
      </c>
      <c r="CE16" s="149">
        <f t="shared" si="84"/>
        <v>0</v>
      </c>
      <c r="CF16" s="149">
        <f t="shared" si="85"/>
        <v>0</v>
      </c>
      <c r="CG16" s="149">
        <f t="shared" si="86"/>
        <v>0</v>
      </c>
      <c r="CH16" s="149">
        <f t="shared" si="87"/>
        <v>0</v>
      </c>
      <c r="CI16" s="149">
        <f t="shared" si="88"/>
        <v>0</v>
      </c>
      <c r="CJ16" s="149">
        <f t="shared" si="89"/>
        <v>0</v>
      </c>
      <c r="CK16" s="149">
        <f t="shared" si="90"/>
        <v>0</v>
      </c>
      <c r="CL16" s="149">
        <f t="shared" ref="CL16:CL79" si="116">+CK16-AJ16</f>
        <v>0</v>
      </c>
      <c r="CM16" s="149">
        <f t="shared" si="91"/>
        <v>0</v>
      </c>
      <c r="CN16" s="150">
        <f t="shared" si="92"/>
        <v>0</v>
      </c>
      <c r="CO16" s="71"/>
      <c r="CP16" s="72"/>
      <c r="CQ16" s="72"/>
      <c r="CR16" s="72"/>
      <c r="CS16" s="72"/>
      <c r="CT16" s="72"/>
      <c r="CU16" s="72"/>
      <c r="CV16" s="72"/>
      <c r="CW16" s="72"/>
      <c r="CX16" s="72"/>
      <c r="CY16" s="72"/>
      <c r="CZ16" s="72"/>
      <c r="DA16" s="72"/>
      <c r="DB16" s="72"/>
      <c r="DC16" s="72"/>
      <c r="DD16" s="72"/>
      <c r="DE16" s="72"/>
      <c r="DF16" s="72"/>
      <c r="DG16" s="73"/>
      <c r="DH16" s="149">
        <f t="shared" si="93"/>
        <v>0</v>
      </c>
      <c r="DI16" s="149">
        <f t="shared" si="94"/>
        <v>0</v>
      </c>
      <c r="DJ16" s="149">
        <f t="shared" si="95"/>
        <v>0</v>
      </c>
      <c r="DK16" s="149">
        <f t="shared" si="96"/>
        <v>0</v>
      </c>
      <c r="DL16" s="149">
        <f t="shared" si="97"/>
        <v>0</v>
      </c>
      <c r="DM16" s="149">
        <f t="shared" si="98"/>
        <v>0</v>
      </c>
      <c r="DN16" s="149">
        <f t="shared" si="99"/>
        <v>0</v>
      </c>
      <c r="DO16" s="149">
        <f t="shared" si="100"/>
        <v>0</v>
      </c>
      <c r="DP16" s="149">
        <f t="shared" si="101"/>
        <v>0</v>
      </c>
      <c r="DQ16" s="149">
        <f t="shared" si="102"/>
        <v>0</v>
      </c>
      <c r="DR16" s="149">
        <f t="shared" si="103"/>
        <v>0</v>
      </c>
      <c r="DS16" s="149">
        <f t="shared" si="104"/>
        <v>0</v>
      </c>
      <c r="DT16" s="149">
        <f t="shared" si="105"/>
        <v>0</v>
      </c>
      <c r="DU16" s="149">
        <f t="shared" si="106"/>
        <v>0</v>
      </c>
      <c r="DV16" s="149">
        <f t="shared" si="107"/>
        <v>0</v>
      </c>
      <c r="DW16" s="149">
        <f t="shared" si="108"/>
        <v>0</v>
      </c>
      <c r="DX16" s="149">
        <f t="shared" si="109"/>
        <v>0</v>
      </c>
      <c r="DY16" s="149">
        <f t="shared" si="110"/>
        <v>0</v>
      </c>
      <c r="DZ16" s="149">
        <f t="shared" si="111"/>
        <v>0</v>
      </c>
      <c r="EA16" s="149">
        <f t="shared" si="111"/>
        <v>0</v>
      </c>
      <c r="EB16" s="149">
        <f t="shared" si="67"/>
        <v>0</v>
      </c>
      <c r="EC16" s="149">
        <f t="shared" si="112"/>
        <v>0</v>
      </c>
      <c r="ED16" s="150">
        <f t="shared" ca="1" si="113"/>
        <v>0</v>
      </c>
      <c r="EE16" s="74"/>
      <c r="EF16" s="68"/>
      <c r="EG16" s="149" t="str">
        <f t="shared" si="68"/>
        <v/>
      </c>
      <c r="EH16" s="149" t="str">
        <f t="shared" si="114"/>
        <v/>
      </c>
      <c r="EI16" s="149" t="str">
        <f t="shared" si="69"/>
        <v/>
      </c>
      <c r="EJ16" s="149">
        <f t="shared" ca="1" si="115"/>
        <v>0</v>
      </c>
      <c r="EK16" s="149">
        <f t="shared" si="70"/>
        <v>0</v>
      </c>
      <c r="EL16" s="149">
        <f t="shared" si="71"/>
        <v>0</v>
      </c>
    </row>
    <row r="17" spans="1:142" x14ac:dyDescent="0.35">
      <c r="A17" s="62">
        <f>ROWS($12:17)-1</f>
        <v>5</v>
      </c>
      <c r="B17" s="63"/>
      <c r="C17" s="64"/>
      <c r="D17" s="64"/>
      <c r="E17" s="65"/>
      <c r="F17" s="66"/>
      <c r="G17" s="67"/>
      <c r="H17" s="28">
        <f t="shared" si="21"/>
        <v>0</v>
      </c>
      <c r="I17" s="178">
        <f t="shared" si="72"/>
        <v>0</v>
      </c>
      <c r="J17" s="174">
        <f t="shared" si="23"/>
        <v>0</v>
      </c>
      <c r="K17" s="174">
        <f t="shared" si="24"/>
        <v>0</v>
      </c>
      <c r="L17" s="174">
        <f t="shared" si="25"/>
        <v>0</v>
      </c>
      <c r="M17" s="174">
        <f t="shared" si="73"/>
        <v>0</v>
      </c>
      <c r="N17" s="174">
        <f t="shared" si="74"/>
        <v>0</v>
      </c>
      <c r="O17" s="174">
        <f t="shared" si="75"/>
        <v>0</v>
      </c>
      <c r="P17" s="174">
        <f t="shared" si="28"/>
        <v>0</v>
      </c>
      <c r="Q17" s="174">
        <f t="shared" si="29"/>
        <v>0</v>
      </c>
      <c r="R17" s="174">
        <f t="shared" si="30"/>
        <v>0</v>
      </c>
      <c r="S17" s="68"/>
      <c r="T17" s="174">
        <f t="shared" si="31"/>
        <v>0</v>
      </c>
      <c r="U17" s="174">
        <f t="shared" si="76"/>
        <v>0</v>
      </c>
      <c r="V17" s="174">
        <f t="shared" si="77"/>
        <v>0</v>
      </c>
      <c r="W17" s="174">
        <f t="shared" si="34"/>
        <v>0</v>
      </c>
      <c r="X17" s="174">
        <f t="shared" si="78"/>
        <v>0</v>
      </c>
      <c r="Y17" s="174">
        <f t="shared" si="36"/>
        <v>0</v>
      </c>
      <c r="Z17" s="174">
        <f t="shared" si="37"/>
        <v>0</v>
      </c>
      <c r="AA17" s="174">
        <f t="shared" si="38"/>
        <v>0</v>
      </c>
      <c r="AB17" s="221"/>
      <c r="AC17" s="174">
        <f t="shared" si="39"/>
        <v>0</v>
      </c>
      <c r="AD17" s="179">
        <f t="shared" si="79"/>
        <v>0</v>
      </c>
      <c r="AE17" s="69"/>
      <c r="AF17" s="70"/>
      <c r="AG17" s="149">
        <f t="shared" si="41"/>
        <v>0</v>
      </c>
      <c r="AH17" s="176">
        <f t="shared" si="42"/>
        <v>0</v>
      </c>
      <c r="AI17" s="174">
        <f t="shared" si="80"/>
        <v>0</v>
      </c>
      <c r="AJ17" s="149">
        <f t="shared" si="81"/>
        <v>0</v>
      </c>
      <c r="AK17" s="71"/>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180">
        <f t="shared" si="82"/>
        <v>1</v>
      </c>
      <c r="BK17" s="149">
        <f t="shared" si="83"/>
        <v>0</v>
      </c>
      <c r="BL17" s="149">
        <f t="shared" si="43"/>
        <v>0</v>
      </c>
      <c r="BM17" s="149">
        <f t="shared" si="44"/>
        <v>0</v>
      </c>
      <c r="BN17" s="149">
        <f t="shared" si="45"/>
        <v>0</v>
      </c>
      <c r="BO17" s="149">
        <f t="shared" si="46"/>
        <v>0</v>
      </c>
      <c r="BP17" s="149">
        <f t="shared" si="47"/>
        <v>0</v>
      </c>
      <c r="BQ17" s="149">
        <f t="shared" si="48"/>
        <v>0</v>
      </c>
      <c r="BR17" s="149">
        <f t="shared" si="49"/>
        <v>0</v>
      </c>
      <c r="BS17" s="149">
        <f t="shared" si="50"/>
        <v>0</v>
      </c>
      <c r="BT17" s="149">
        <f t="shared" si="51"/>
        <v>0</v>
      </c>
      <c r="BU17" s="149">
        <f t="shared" si="52"/>
        <v>0</v>
      </c>
      <c r="BV17" s="149">
        <f t="shared" si="53"/>
        <v>0</v>
      </c>
      <c r="BW17" s="149">
        <f t="shared" si="54"/>
        <v>0</v>
      </c>
      <c r="BX17" s="149">
        <f t="shared" si="55"/>
        <v>0</v>
      </c>
      <c r="BY17" s="149">
        <f t="shared" si="56"/>
        <v>0</v>
      </c>
      <c r="BZ17" s="149">
        <f t="shared" si="57"/>
        <v>0</v>
      </c>
      <c r="CA17" s="149">
        <f t="shared" si="58"/>
        <v>0</v>
      </c>
      <c r="CB17" s="149">
        <f t="shared" si="59"/>
        <v>0</v>
      </c>
      <c r="CC17" s="149">
        <f t="shared" si="60"/>
        <v>0</v>
      </c>
      <c r="CD17" s="149">
        <f t="shared" si="61"/>
        <v>0</v>
      </c>
      <c r="CE17" s="149">
        <f t="shared" si="84"/>
        <v>0</v>
      </c>
      <c r="CF17" s="149">
        <f t="shared" si="85"/>
        <v>0</v>
      </c>
      <c r="CG17" s="149">
        <f t="shared" si="86"/>
        <v>0</v>
      </c>
      <c r="CH17" s="149">
        <f t="shared" si="87"/>
        <v>0</v>
      </c>
      <c r="CI17" s="149">
        <f t="shared" si="88"/>
        <v>0</v>
      </c>
      <c r="CJ17" s="149">
        <f t="shared" si="89"/>
        <v>0</v>
      </c>
      <c r="CK17" s="149">
        <f t="shared" si="90"/>
        <v>0</v>
      </c>
      <c r="CL17" s="149">
        <f t="shared" si="116"/>
        <v>0</v>
      </c>
      <c r="CM17" s="149">
        <f t="shared" si="91"/>
        <v>0</v>
      </c>
      <c r="CN17" s="150">
        <f t="shared" si="92"/>
        <v>0</v>
      </c>
      <c r="CO17" s="71"/>
      <c r="CP17" s="72"/>
      <c r="CQ17" s="72"/>
      <c r="CR17" s="72"/>
      <c r="CS17" s="72"/>
      <c r="CT17" s="72"/>
      <c r="CU17" s="72"/>
      <c r="CV17" s="72"/>
      <c r="CW17" s="72"/>
      <c r="CX17" s="72"/>
      <c r="CY17" s="72"/>
      <c r="CZ17" s="72"/>
      <c r="DA17" s="72"/>
      <c r="DB17" s="72"/>
      <c r="DC17" s="72"/>
      <c r="DD17" s="72"/>
      <c r="DE17" s="72"/>
      <c r="DF17" s="72"/>
      <c r="DG17" s="73"/>
      <c r="DH17" s="149">
        <f t="shared" si="93"/>
        <v>0</v>
      </c>
      <c r="DI17" s="149">
        <f t="shared" si="94"/>
        <v>0</v>
      </c>
      <c r="DJ17" s="149">
        <f t="shared" si="95"/>
        <v>0</v>
      </c>
      <c r="DK17" s="149">
        <f t="shared" si="96"/>
        <v>0</v>
      </c>
      <c r="DL17" s="149">
        <f t="shared" si="97"/>
        <v>0</v>
      </c>
      <c r="DM17" s="149">
        <f t="shared" si="98"/>
        <v>0</v>
      </c>
      <c r="DN17" s="149">
        <f t="shared" si="99"/>
        <v>0</v>
      </c>
      <c r="DO17" s="149">
        <f t="shared" si="100"/>
        <v>0</v>
      </c>
      <c r="DP17" s="149">
        <f t="shared" si="101"/>
        <v>0</v>
      </c>
      <c r="DQ17" s="149">
        <f t="shared" si="102"/>
        <v>0</v>
      </c>
      <c r="DR17" s="149">
        <f t="shared" si="103"/>
        <v>0</v>
      </c>
      <c r="DS17" s="149">
        <f t="shared" si="104"/>
        <v>0</v>
      </c>
      <c r="DT17" s="149">
        <f t="shared" si="105"/>
        <v>0</v>
      </c>
      <c r="DU17" s="149">
        <f t="shared" si="106"/>
        <v>0</v>
      </c>
      <c r="DV17" s="149">
        <f t="shared" si="107"/>
        <v>0</v>
      </c>
      <c r="DW17" s="149">
        <f t="shared" si="108"/>
        <v>0</v>
      </c>
      <c r="DX17" s="149">
        <f t="shared" si="109"/>
        <v>0</v>
      </c>
      <c r="DY17" s="149">
        <f t="shared" si="110"/>
        <v>0</v>
      </c>
      <c r="DZ17" s="149">
        <f t="shared" si="111"/>
        <v>0</v>
      </c>
      <c r="EA17" s="149">
        <f t="shared" si="111"/>
        <v>0</v>
      </c>
      <c r="EB17" s="149">
        <f t="shared" si="67"/>
        <v>0</v>
      </c>
      <c r="EC17" s="149">
        <f t="shared" si="112"/>
        <v>0</v>
      </c>
      <c r="ED17" s="150">
        <f t="shared" ca="1" si="113"/>
        <v>0</v>
      </c>
      <c r="EE17" s="74"/>
      <c r="EF17" s="68"/>
      <c r="EG17" s="149" t="str">
        <f t="shared" si="68"/>
        <v/>
      </c>
      <c r="EH17" s="149" t="str">
        <f t="shared" si="114"/>
        <v/>
      </c>
      <c r="EI17" s="149" t="str">
        <f t="shared" si="69"/>
        <v/>
      </c>
      <c r="EJ17" s="149">
        <f t="shared" ca="1" si="115"/>
        <v>0</v>
      </c>
      <c r="EK17" s="149">
        <f t="shared" si="70"/>
        <v>0</v>
      </c>
      <c r="EL17" s="149">
        <f t="shared" si="71"/>
        <v>0</v>
      </c>
    </row>
    <row r="18" spans="1:142" x14ac:dyDescent="0.35">
      <c r="A18" s="62">
        <f>ROWS($12:18)-1</f>
        <v>6</v>
      </c>
      <c r="B18" s="63"/>
      <c r="C18" s="64"/>
      <c r="D18" s="64"/>
      <c r="E18" s="65"/>
      <c r="F18" s="66"/>
      <c r="G18" s="67"/>
      <c r="H18" s="28">
        <f t="shared" si="21"/>
        <v>0</v>
      </c>
      <c r="I18" s="178">
        <f t="shared" si="72"/>
        <v>0</v>
      </c>
      <c r="J18" s="174">
        <f t="shared" si="23"/>
        <v>0</v>
      </c>
      <c r="K18" s="174">
        <f t="shared" si="24"/>
        <v>0</v>
      </c>
      <c r="L18" s="174">
        <f t="shared" si="25"/>
        <v>0</v>
      </c>
      <c r="M18" s="174">
        <f t="shared" si="73"/>
        <v>0</v>
      </c>
      <c r="N18" s="174">
        <f t="shared" si="74"/>
        <v>0</v>
      </c>
      <c r="O18" s="174">
        <f t="shared" si="75"/>
        <v>0</v>
      </c>
      <c r="P18" s="174">
        <f t="shared" si="28"/>
        <v>0</v>
      </c>
      <c r="Q18" s="174">
        <f t="shared" si="29"/>
        <v>0</v>
      </c>
      <c r="R18" s="174">
        <f t="shared" si="30"/>
        <v>0</v>
      </c>
      <c r="S18" s="68"/>
      <c r="T18" s="174">
        <f t="shared" si="31"/>
        <v>0</v>
      </c>
      <c r="U18" s="174">
        <f t="shared" si="76"/>
        <v>0</v>
      </c>
      <c r="V18" s="174">
        <f t="shared" si="77"/>
        <v>0</v>
      </c>
      <c r="W18" s="174">
        <f t="shared" si="34"/>
        <v>0</v>
      </c>
      <c r="X18" s="174">
        <f t="shared" si="78"/>
        <v>0</v>
      </c>
      <c r="Y18" s="174">
        <f t="shared" si="36"/>
        <v>0</v>
      </c>
      <c r="Z18" s="174">
        <f t="shared" si="37"/>
        <v>0</v>
      </c>
      <c r="AA18" s="174">
        <f t="shared" si="38"/>
        <v>0</v>
      </c>
      <c r="AB18" s="221"/>
      <c r="AC18" s="174">
        <f t="shared" si="39"/>
        <v>0</v>
      </c>
      <c r="AD18" s="179">
        <f t="shared" si="79"/>
        <v>0</v>
      </c>
      <c r="AE18" s="69"/>
      <c r="AF18" s="70"/>
      <c r="AG18" s="149">
        <f t="shared" si="41"/>
        <v>0</v>
      </c>
      <c r="AH18" s="176">
        <f t="shared" si="42"/>
        <v>0</v>
      </c>
      <c r="AI18" s="174">
        <f t="shared" si="80"/>
        <v>0</v>
      </c>
      <c r="AJ18" s="149">
        <f t="shared" si="81"/>
        <v>0</v>
      </c>
      <c r="AK18" s="71"/>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180">
        <f t="shared" si="82"/>
        <v>1</v>
      </c>
      <c r="BK18" s="149">
        <f t="shared" si="83"/>
        <v>0</v>
      </c>
      <c r="BL18" s="149">
        <f t="shared" si="43"/>
        <v>0</v>
      </c>
      <c r="BM18" s="149">
        <f t="shared" si="44"/>
        <v>0</v>
      </c>
      <c r="BN18" s="149">
        <f t="shared" si="45"/>
        <v>0</v>
      </c>
      <c r="BO18" s="149">
        <f t="shared" si="46"/>
        <v>0</v>
      </c>
      <c r="BP18" s="149">
        <f t="shared" si="47"/>
        <v>0</v>
      </c>
      <c r="BQ18" s="149">
        <f t="shared" si="48"/>
        <v>0</v>
      </c>
      <c r="BR18" s="149">
        <f t="shared" si="49"/>
        <v>0</v>
      </c>
      <c r="BS18" s="149">
        <f t="shared" si="50"/>
        <v>0</v>
      </c>
      <c r="BT18" s="149">
        <f t="shared" si="51"/>
        <v>0</v>
      </c>
      <c r="BU18" s="149">
        <f t="shared" si="52"/>
        <v>0</v>
      </c>
      <c r="BV18" s="149">
        <f t="shared" si="53"/>
        <v>0</v>
      </c>
      <c r="BW18" s="149">
        <f t="shared" si="54"/>
        <v>0</v>
      </c>
      <c r="BX18" s="149">
        <f t="shared" si="55"/>
        <v>0</v>
      </c>
      <c r="BY18" s="149">
        <f t="shared" si="56"/>
        <v>0</v>
      </c>
      <c r="BZ18" s="149">
        <f t="shared" si="57"/>
        <v>0</v>
      </c>
      <c r="CA18" s="149">
        <f t="shared" si="58"/>
        <v>0</v>
      </c>
      <c r="CB18" s="149">
        <f t="shared" si="59"/>
        <v>0</v>
      </c>
      <c r="CC18" s="149">
        <f t="shared" si="60"/>
        <v>0</v>
      </c>
      <c r="CD18" s="149">
        <f t="shared" si="61"/>
        <v>0</v>
      </c>
      <c r="CE18" s="149">
        <f t="shared" si="84"/>
        <v>0</v>
      </c>
      <c r="CF18" s="149">
        <f t="shared" si="85"/>
        <v>0</v>
      </c>
      <c r="CG18" s="149">
        <f t="shared" si="86"/>
        <v>0</v>
      </c>
      <c r="CH18" s="149">
        <f t="shared" si="87"/>
        <v>0</v>
      </c>
      <c r="CI18" s="149">
        <f t="shared" si="88"/>
        <v>0</v>
      </c>
      <c r="CJ18" s="149">
        <f t="shared" si="89"/>
        <v>0</v>
      </c>
      <c r="CK18" s="149">
        <f t="shared" si="90"/>
        <v>0</v>
      </c>
      <c r="CL18" s="149">
        <f t="shared" si="116"/>
        <v>0</v>
      </c>
      <c r="CM18" s="149">
        <f t="shared" si="91"/>
        <v>0</v>
      </c>
      <c r="CN18" s="150">
        <f t="shared" si="92"/>
        <v>0</v>
      </c>
      <c r="CO18" s="71"/>
      <c r="CP18" s="72"/>
      <c r="CQ18" s="72"/>
      <c r="CR18" s="72"/>
      <c r="CS18" s="72"/>
      <c r="CT18" s="72"/>
      <c r="CU18" s="72"/>
      <c r="CV18" s="72"/>
      <c r="CW18" s="72"/>
      <c r="CX18" s="72"/>
      <c r="CY18" s="72"/>
      <c r="CZ18" s="72"/>
      <c r="DA18" s="72"/>
      <c r="DB18" s="72"/>
      <c r="DC18" s="72"/>
      <c r="DD18" s="72"/>
      <c r="DE18" s="72"/>
      <c r="DF18" s="72"/>
      <c r="DG18" s="73"/>
      <c r="DH18" s="149">
        <f t="shared" si="93"/>
        <v>0</v>
      </c>
      <c r="DI18" s="149">
        <f t="shared" si="94"/>
        <v>0</v>
      </c>
      <c r="DJ18" s="149">
        <f t="shared" si="95"/>
        <v>0</v>
      </c>
      <c r="DK18" s="149">
        <f t="shared" si="96"/>
        <v>0</v>
      </c>
      <c r="DL18" s="149">
        <f t="shared" si="97"/>
        <v>0</v>
      </c>
      <c r="DM18" s="149">
        <f t="shared" si="98"/>
        <v>0</v>
      </c>
      <c r="DN18" s="149">
        <f t="shared" si="99"/>
        <v>0</v>
      </c>
      <c r="DO18" s="149">
        <f t="shared" si="100"/>
        <v>0</v>
      </c>
      <c r="DP18" s="149">
        <f t="shared" si="101"/>
        <v>0</v>
      </c>
      <c r="DQ18" s="149">
        <f t="shared" si="102"/>
        <v>0</v>
      </c>
      <c r="DR18" s="149">
        <f t="shared" si="103"/>
        <v>0</v>
      </c>
      <c r="DS18" s="149">
        <f t="shared" si="104"/>
        <v>0</v>
      </c>
      <c r="DT18" s="149">
        <f t="shared" si="105"/>
        <v>0</v>
      </c>
      <c r="DU18" s="149">
        <f t="shared" si="106"/>
        <v>0</v>
      </c>
      <c r="DV18" s="149">
        <f t="shared" si="107"/>
        <v>0</v>
      </c>
      <c r="DW18" s="149">
        <f t="shared" si="108"/>
        <v>0</v>
      </c>
      <c r="DX18" s="149">
        <f t="shared" si="109"/>
        <v>0</v>
      </c>
      <c r="DY18" s="149">
        <f t="shared" si="110"/>
        <v>0</v>
      </c>
      <c r="DZ18" s="149">
        <f t="shared" si="111"/>
        <v>0</v>
      </c>
      <c r="EA18" s="149">
        <f t="shared" si="111"/>
        <v>0</v>
      </c>
      <c r="EB18" s="149">
        <f t="shared" si="67"/>
        <v>0</v>
      </c>
      <c r="EC18" s="149">
        <f t="shared" si="112"/>
        <v>0</v>
      </c>
      <c r="ED18" s="150">
        <f t="shared" ca="1" si="113"/>
        <v>0</v>
      </c>
      <c r="EE18" s="74"/>
      <c r="EF18" s="68"/>
      <c r="EG18" s="149" t="str">
        <f t="shared" si="68"/>
        <v/>
      </c>
      <c r="EH18" s="149" t="str">
        <f t="shared" si="114"/>
        <v/>
      </c>
      <c r="EI18" s="149" t="str">
        <f t="shared" si="69"/>
        <v/>
      </c>
      <c r="EJ18" s="149">
        <f t="shared" ca="1" si="115"/>
        <v>0</v>
      </c>
      <c r="EK18" s="149">
        <f t="shared" si="70"/>
        <v>0</v>
      </c>
      <c r="EL18" s="149">
        <f t="shared" si="71"/>
        <v>0</v>
      </c>
    </row>
    <row r="19" spans="1:142" x14ac:dyDescent="0.35">
      <c r="A19" s="62">
        <f>ROWS($12:19)-1</f>
        <v>7</v>
      </c>
      <c r="B19" s="63"/>
      <c r="C19" s="64"/>
      <c r="D19" s="64"/>
      <c r="E19" s="65"/>
      <c r="F19" s="66"/>
      <c r="G19" s="67"/>
      <c r="H19" s="28">
        <f t="shared" si="21"/>
        <v>0</v>
      </c>
      <c r="I19" s="178">
        <f t="shared" si="72"/>
        <v>0</v>
      </c>
      <c r="J19" s="174">
        <f t="shared" si="23"/>
        <v>0</v>
      </c>
      <c r="K19" s="174">
        <f t="shared" si="24"/>
        <v>0</v>
      </c>
      <c r="L19" s="174">
        <f t="shared" si="25"/>
        <v>0</v>
      </c>
      <c r="M19" s="174">
        <f t="shared" si="73"/>
        <v>0</v>
      </c>
      <c r="N19" s="174">
        <f t="shared" si="74"/>
        <v>0</v>
      </c>
      <c r="O19" s="174">
        <f t="shared" si="75"/>
        <v>0</v>
      </c>
      <c r="P19" s="174">
        <f t="shared" si="28"/>
        <v>0</v>
      </c>
      <c r="Q19" s="174">
        <f t="shared" si="29"/>
        <v>0</v>
      </c>
      <c r="R19" s="174">
        <f t="shared" si="30"/>
        <v>0</v>
      </c>
      <c r="S19" s="68"/>
      <c r="T19" s="174">
        <f t="shared" si="31"/>
        <v>0</v>
      </c>
      <c r="U19" s="174">
        <f t="shared" si="76"/>
        <v>0</v>
      </c>
      <c r="V19" s="174">
        <f t="shared" si="77"/>
        <v>0</v>
      </c>
      <c r="W19" s="174">
        <f t="shared" si="34"/>
        <v>0</v>
      </c>
      <c r="X19" s="174">
        <f t="shared" si="78"/>
        <v>0</v>
      </c>
      <c r="Y19" s="174">
        <f t="shared" si="36"/>
        <v>0</v>
      </c>
      <c r="Z19" s="174">
        <f t="shared" si="37"/>
        <v>0</v>
      </c>
      <c r="AA19" s="174">
        <f t="shared" si="38"/>
        <v>0</v>
      </c>
      <c r="AB19" s="221"/>
      <c r="AC19" s="174">
        <f t="shared" si="39"/>
        <v>0</v>
      </c>
      <c r="AD19" s="179">
        <f t="shared" si="79"/>
        <v>0</v>
      </c>
      <c r="AE19" s="69"/>
      <c r="AF19" s="70"/>
      <c r="AG19" s="149">
        <f t="shared" si="41"/>
        <v>0</v>
      </c>
      <c r="AH19" s="176">
        <f t="shared" si="42"/>
        <v>0</v>
      </c>
      <c r="AI19" s="174">
        <f t="shared" si="80"/>
        <v>0</v>
      </c>
      <c r="AJ19" s="149">
        <f t="shared" si="81"/>
        <v>0</v>
      </c>
      <c r="AK19" s="71"/>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180">
        <f t="shared" si="82"/>
        <v>1</v>
      </c>
      <c r="BK19" s="149">
        <f t="shared" si="83"/>
        <v>0</v>
      </c>
      <c r="BL19" s="149">
        <f t="shared" si="43"/>
        <v>0</v>
      </c>
      <c r="BM19" s="149">
        <f t="shared" si="44"/>
        <v>0</v>
      </c>
      <c r="BN19" s="149">
        <f t="shared" si="45"/>
        <v>0</v>
      </c>
      <c r="BO19" s="149">
        <f t="shared" si="46"/>
        <v>0</v>
      </c>
      <c r="BP19" s="149">
        <f t="shared" si="47"/>
        <v>0</v>
      </c>
      <c r="BQ19" s="149">
        <f t="shared" si="48"/>
        <v>0</v>
      </c>
      <c r="BR19" s="149">
        <f t="shared" si="49"/>
        <v>0</v>
      </c>
      <c r="BS19" s="149">
        <f t="shared" si="50"/>
        <v>0</v>
      </c>
      <c r="BT19" s="149">
        <f t="shared" si="51"/>
        <v>0</v>
      </c>
      <c r="BU19" s="149">
        <f t="shared" si="52"/>
        <v>0</v>
      </c>
      <c r="BV19" s="149">
        <f t="shared" si="53"/>
        <v>0</v>
      </c>
      <c r="BW19" s="149">
        <f t="shared" si="54"/>
        <v>0</v>
      </c>
      <c r="BX19" s="149">
        <f t="shared" si="55"/>
        <v>0</v>
      </c>
      <c r="BY19" s="149">
        <f t="shared" si="56"/>
        <v>0</v>
      </c>
      <c r="BZ19" s="149">
        <f t="shared" si="57"/>
        <v>0</v>
      </c>
      <c r="CA19" s="149">
        <f t="shared" si="58"/>
        <v>0</v>
      </c>
      <c r="CB19" s="149">
        <f t="shared" si="59"/>
        <v>0</v>
      </c>
      <c r="CC19" s="149">
        <f t="shared" si="60"/>
        <v>0</v>
      </c>
      <c r="CD19" s="149">
        <f t="shared" si="61"/>
        <v>0</v>
      </c>
      <c r="CE19" s="149">
        <f t="shared" si="84"/>
        <v>0</v>
      </c>
      <c r="CF19" s="149">
        <f t="shared" si="85"/>
        <v>0</v>
      </c>
      <c r="CG19" s="149">
        <f t="shared" si="86"/>
        <v>0</v>
      </c>
      <c r="CH19" s="149">
        <f t="shared" si="87"/>
        <v>0</v>
      </c>
      <c r="CI19" s="149">
        <f t="shared" si="88"/>
        <v>0</v>
      </c>
      <c r="CJ19" s="149">
        <f t="shared" si="89"/>
        <v>0</v>
      </c>
      <c r="CK19" s="149">
        <f t="shared" si="90"/>
        <v>0</v>
      </c>
      <c r="CL19" s="149">
        <f t="shared" si="116"/>
        <v>0</v>
      </c>
      <c r="CM19" s="149">
        <f t="shared" si="91"/>
        <v>0</v>
      </c>
      <c r="CN19" s="150">
        <f t="shared" si="92"/>
        <v>0</v>
      </c>
      <c r="CO19" s="71"/>
      <c r="CP19" s="72"/>
      <c r="CQ19" s="72"/>
      <c r="CR19" s="72"/>
      <c r="CS19" s="72"/>
      <c r="CT19" s="72"/>
      <c r="CU19" s="72"/>
      <c r="CV19" s="72"/>
      <c r="CW19" s="72"/>
      <c r="CX19" s="72"/>
      <c r="CY19" s="72"/>
      <c r="CZ19" s="72"/>
      <c r="DA19" s="72"/>
      <c r="DB19" s="72"/>
      <c r="DC19" s="72"/>
      <c r="DD19" s="72"/>
      <c r="DE19" s="72"/>
      <c r="DF19" s="72"/>
      <c r="DG19" s="73"/>
      <c r="DH19" s="149">
        <f t="shared" si="93"/>
        <v>0</v>
      </c>
      <c r="DI19" s="149">
        <f t="shared" si="94"/>
        <v>0</v>
      </c>
      <c r="DJ19" s="149">
        <f t="shared" si="95"/>
        <v>0</v>
      </c>
      <c r="DK19" s="149">
        <f t="shared" si="96"/>
        <v>0</v>
      </c>
      <c r="DL19" s="149">
        <f t="shared" si="97"/>
        <v>0</v>
      </c>
      <c r="DM19" s="149">
        <f t="shared" si="98"/>
        <v>0</v>
      </c>
      <c r="DN19" s="149">
        <f t="shared" si="99"/>
        <v>0</v>
      </c>
      <c r="DO19" s="149">
        <f t="shared" si="100"/>
        <v>0</v>
      </c>
      <c r="DP19" s="149">
        <f t="shared" si="101"/>
        <v>0</v>
      </c>
      <c r="DQ19" s="149">
        <f t="shared" si="102"/>
        <v>0</v>
      </c>
      <c r="DR19" s="149">
        <f t="shared" si="103"/>
        <v>0</v>
      </c>
      <c r="DS19" s="149">
        <f t="shared" si="104"/>
        <v>0</v>
      </c>
      <c r="DT19" s="149">
        <f t="shared" si="105"/>
        <v>0</v>
      </c>
      <c r="DU19" s="149">
        <f t="shared" si="106"/>
        <v>0</v>
      </c>
      <c r="DV19" s="149">
        <f t="shared" si="107"/>
        <v>0</v>
      </c>
      <c r="DW19" s="149">
        <f t="shared" si="108"/>
        <v>0</v>
      </c>
      <c r="DX19" s="149">
        <f t="shared" si="109"/>
        <v>0</v>
      </c>
      <c r="DY19" s="149">
        <f t="shared" si="110"/>
        <v>0</v>
      </c>
      <c r="DZ19" s="149">
        <f t="shared" si="111"/>
        <v>0</v>
      </c>
      <c r="EA19" s="149">
        <f t="shared" si="111"/>
        <v>0</v>
      </c>
      <c r="EB19" s="149">
        <f t="shared" si="67"/>
        <v>0</v>
      </c>
      <c r="EC19" s="149">
        <f t="shared" si="112"/>
        <v>0</v>
      </c>
      <c r="ED19" s="150">
        <f t="shared" ca="1" si="113"/>
        <v>0</v>
      </c>
      <c r="EE19" s="74"/>
      <c r="EF19" s="68"/>
      <c r="EG19" s="149" t="str">
        <f t="shared" si="68"/>
        <v/>
      </c>
      <c r="EH19" s="149" t="str">
        <f t="shared" si="114"/>
        <v/>
      </c>
      <c r="EI19" s="149" t="str">
        <f t="shared" si="69"/>
        <v/>
      </c>
      <c r="EJ19" s="149">
        <f t="shared" ca="1" si="115"/>
        <v>0</v>
      </c>
      <c r="EK19" s="149">
        <f t="shared" si="70"/>
        <v>0</v>
      </c>
      <c r="EL19" s="149">
        <f t="shared" si="71"/>
        <v>0</v>
      </c>
    </row>
    <row r="20" spans="1:142" x14ac:dyDescent="0.35">
      <c r="A20" s="62">
        <f>ROWS($12:20)-1</f>
        <v>8</v>
      </c>
      <c r="B20" s="63"/>
      <c r="C20" s="64"/>
      <c r="D20" s="64"/>
      <c r="E20" s="65"/>
      <c r="F20" s="66"/>
      <c r="G20" s="67"/>
      <c r="H20" s="28">
        <f t="shared" si="21"/>
        <v>0</v>
      </c>
      <c r="I20" s="178">
        <f t="shared" si="72"/>
        <v>0</v>
      </c>
      <c r="J20" s="174">
        <f t="shared" si="23"/>
        <v>0</v>
      </c>
      <c r="K20" s="174">
        <f t="shared" si="24"/>
        <v>0</v>
      </c>
      <c r="L20" s="174">
        <f t="shared" si="25"/>
        <v>0</v>
      </c>
      <c r="M20" s="174">
        <f t="shared" si="73"/>
        <v>0</v>
      </c>
      <c r="N20" s="174">
        <f t="shared" si="74"/>
        <v>0</v>
      </c>
      <c r="O20" s="174">
        <f t="shared" si="75"/>
        <v>0</v>
      </c>
      <c r="P20" s="174">
        <f t="shared" si="28"/>
        <v>0</v>
      </c>
      <c r="Q20" s="174">
        <f t="shared" si="29"/>
        <v>0</v>
      </c>
      <c r="R20" s="174">
        <f t="shared" si="30"/>
        <v>0</v>
      </c>
      <c r="S20" s="68"/>
      <c r="T20" s="174">
        <f t="shared" si="31"/>
        <v>0</v>
      </c>
      <c r="U20" s="174">
        <f t="shared" si="76"/>
        <v>0</v>
      </c>
      <c r="V20" s="174">
        <f t="shared" si="77"/>
        <v>0</v>
      </c>
      <c r="W20" s="174">
        <f t="shared" si="34"/>
        <v>0</v>
      </c>
      <c r="X20" s="174">
        <f t="shared" si="78"/>
        <v>0</v>
      </c>
      <c r="Y20" s="174">
        <f t="shared" si="36"/>
        <v>0</v>
      </c>
      <c r="Z20" s="174">
        <f t="shared" si="37"/>
        <v>0</v>
      </c>
      <c r="AA20" s="174">
        <f t="shared" si="38"/>
        <v>0</v>
      </c>
      <c r="AB20" s="221"/>
      <c r="AC20" s="174">
        <f t="shared" si="39"/>
        <v>0</v>
      </c>
      <c r="AD20" s="179">
        <f t="shared" si="79"/>
        <v>0</v>
      </c>
      <c r="AE20" s="69"/>
      <c r="AF20" s="70"/>
      <c r="AG20" s="149">
        <f t="shared" si="41"/>
        <v>0</v>
      </c>
      <c r="AH20" s="176">
        <f t="shared" si="42"/>
        <v>0</v>
      </c>
      <c r="AI20" s="174">
        <f t="shared" si="80"/>
        <v>0</v>
      </c>
      <c r="AJ20" s="149">
        <f t="shared" si="81"/>
        <v>0</v>
      </c>
      <c r="AK20" s="71"/>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180">
        <f t="shared" si="82"/>
        <v>1</v>
      </c>
      <c r="BK20" s="149">
        <f t="shared" si="83"/>
        <v>0</v>
      </c>
      <c r="BL20" s="149">
        <f t="shared" si="43"/>
        <v>0</v>
      </c>
      <c r="BM20" s="149">
        <f t="shared" si="44"/>
        <v>0</v>
      </c>
      <c r="BN20" s="149">
        <f t="shared" si="45"/>
        <v>0</v>
      </c>
      <c r="BO20" s="149">
        <f t="shared" si="46"/>
        <v>0</v>
      </c>
      <c r="BP20" s="149">
        <f t="shared" si="47"/>
        <v>0</v>
      </c>
      <c r="BQ20" s="149">
        <f t="shared" si="48"/>
        <v>0</v>
      </c>
      <c r="BR20" s="149">
        <f t="shared" si="49"/>
        <v>0</v>
      </c>
      <c r="BS20" s="149">
        <f t="shared" si="50"/>
        <v>0</v>
      </c>
      <c r="BT20" s="149">
        <f t="shared" si="51"/>
        <v>0</v>
      </c>
      <c r="BU20" s="149">
        <f t="shared" si="52"/>
        <v>0</v>
      </c>
      <c r="BV20" s="149">
        <f t="shared" si="53"/>
        <v>0</v>
      </c>
      <c r="BW20" s="149">
        <f t="shared" si="54"/>
        <v>0</v>
      </c>
      <c r="BX20" s="149">
        <f t="shared" si="55"/>
        <v>0</v>
      </c>
      <c r="BY20" s="149">
        <f t="shared" si="56"/>
        <v>0</v>
      </c>
      <c r="BZ20" s="149">
        <f t="shared" si="57"/>
        <v>0</v>
      </c>
      <c r="CA20" s="149">
        <f t="shared" si="58"/>
        <v>0</v>
      </c>
      <c r="CB20" s="149">
        <f t="shared" si="59"/>
        <v>0</v>
      </c>
      <c r="CC20" s="149">
        <f t="shared" si="60"/>
        <v>0</v>
      </c>
      <c r="CD20" s="149">
        <f t="shared" si="61"/>
        <v>0</v>
      </c>
      <c r="CE20" s="149">
        <f t="shared" si="84"/>
        <v>0</v>
      </c>
      <c r="CF20" s="149">
        <f t="shared" si="85"/>
        <v>0</v>
      </c>
      <c r="CG20" s="149">
        <f t="shared" si="86"/>
        <v>0</v>
      </c>
      <c r="CH20" s="149">
        <f t="shared" si="87"/>
        <v>0</v>
      </c>
      <c r="CI20" s="149">
        <f t="shared" si="88"/>
        <v>0</v>
      </c>
      <c r="CJ20" s="149">
        <f t="shared" si="89"/>
        <v>0</v>
      </c>
      <c r="CK20" s="149">
        <f t="shared" si="90"/>
        <v>0</v>
      </c>
      <c r="CL20" s="149">
        <f t="shared" si="116"/>
        <v>0</v>
      </c>
      <c r="CM20" s="149">
        <f t="shared" si="91"/>
        <v>0</v>
      </c>
      <c r="CN20" s="150">
        <f t="shared" si="92"/>
        <v>0</v>
      </c>
      <c r="CO20" s="71"/>
      <c r="CP20" s="72"/>
      <c r="CQ20" s="72"/>
      <c r="CR20" s="72"/>
      <c r="CS20" s="72"/>
      <c r="CT20" s="72"/>
      <c r="CU20" s="72"/>
      <c r="CV20" s="72"/>
      <c r="CW20" s="72"/>
      <c r="CX20" s="72"/>
      <c r="CY20" s="72"/>
      <c r="CZ20" s="72"/>
      <c r="DA20" s="72"/>
      <c r="DB20" s="72"/>
      <c r="DC20" s="72"/>
      <c r="DD20" s="72"/>
      <c r="DE20" s="72"/>
      <c r="DF20" s="72"/>
      <c r="DG20" s="73"/>
      <c r="DH20" s="149">
        <f t="shared" si="93"/>
        <v>0</v>
      </c>
      <c r="DI20" s="149">
        <f t="shared" si="94"/>
        <v>0</v>
      </c>
      <c r="DJ20" s="149">
        <f t="shared" si="95"/>
        <v>0</v>
      </c>
      <c r="DK20" s="149">
        <f t="shared" si="96"/>
        <v>0</v>
      </c>
      <c r="DL20" s="149">
        <f t="shared" si="97"/>
        <v>0</v>
      </c>
      <c r="DM20" s="149">
        <f t="shared" si="98"/>
        <v>0</v>
      </c>
      <c r="DN20" s="149">
        <f t="shared" si="99"/>
        <v>0</v>
      </c>
      <c r="DO20" s="149">
        <f t="shared" si="100"/>
        <v>0</v>
      </c>
      <c r="DP20" s="149">
        <f t="shared" si="101"/>
        <v>0</v>
      </c>
      <c r="DQ20" s="149">
        <f t="shared" si="102"/>
        <v>0</v>
      </c>
      <c r="DR20" s="149">
        <f t="shared" si="103"/>
        <v>0</v>
      </c>
      <c r="DS20" s="149">
        <f t="shared" si="104"/>
        <v>0</v>
      </c>
      <c r="DT20" s="149">
        <f t="shared" si="105"/>
        <v>0</v>
      </c>
      <c r="DU20" s="149">
        <f t="shared" si="106"/>
        <v>0</v>
      </c>
      <c r="DV20" s="149">
        <f t="shared" si="107"/>
        <v>0</v>
      </c>
      <c r="DW20" s="149">
        <f t="shared" si="108"/>
        <v>0</v>
      </c>
      <c r="DX20" s="149">
        <f t="shared" si="109"/>
        <v>0</v>
      </c>
      <c r="DY20" s="149">
        <f t="shared" si="110"/>
        <v>0</v>
      </c>
      <c r="DZ20" s="149">
        <f t="shared" si="111"/>
        <v>0</v>
      </c>
      <c r="EA20" s="149">
        <f t="shared" si="111"/>
        <v>0</v>
      </c>
      <c r="EB20" s="149">
        <f t="shared" si="67"/>
        <v>0</v>
      </c>
      <c r="EC20" s="149">
        <f t="shared" si="112"/>
        <v>0</v>
      </c>
      <c r="ED20" s="150">
        <f t="shared" ca="1" si="113"/>
        <v>0</v>
      </c>
      <c r="EE20" s="74"/>
      <c r="EF20" s="68"/>
      <c r="EG20" s="149" t="str">
        <f t="shared" si="68"/>
        <v/>
      </c>
      <c r="EH20" s="149" t="str">
        <f t="shared" si="114"/>
        <v/>
      </c>
      <c r="EI20" s="149" t="str">
        <f t="shared" si="69"/>
        <v/>
      </c>
      <c r="EJ20" s="149">
        <f t="shared" ca="1" si="115"/>
        <v>0</v>
      </c>
      <c r="EK20" s="149">
        <f t="shared" si="70"/>
        <v>0</v>
      </c>
      <c r="EL20" s="149">
        <f t="shared" si="71"/>
        <v>0</v>
      </c>
    </row>
    <row r="21" spans="1:142" x14ac:dyDescent="0.35">
      <c r="A21" s="62">
        <f>ROWS($12:21)-1</f>
        <v>9</v>
      </c>
      <c r="B21" s="63"/>
      <c r="C21" s="64"/>
      <c r="D21" s="64"/>
      <c r="E21" s="65"/>
      <c r="F21" s="66"/>
      <c r="G21" s="67"/>
      <c r="H21" s="28">
        <f t="shared" si="21"/>
        <v>0</v>
      </c>
      <c r="I21" s="178">
        <f t="shared" si="72"/>
        <v>0</v>
      </c>
      <c r="J21" s="174">
        <f t="shared" si="23"/>
        <v>0</v>
      </c>
      <c r="K21" s="174">
        <f t="shared" si="24"/>
        <v>0</v>
      </c>
      <c r="L21" s="174">
        <f t="shared" si="25"/>
        <v>0</v>
      </c>
      <c r="M21" s="174">
        <f t="shared" si="73"/>
        <v>0</v>
      </c>
      <c r="N21" s="174">
        <f t="shared" si="74"/>
        <v>0</v>
      </c>
      <c r="O21" s="174">
        <f t="shared" si="75"/>
        <v>0</v>
      </c>
      <c r="P21" s="174">
        <f t="shared" si="28"/>
        <v>0</v>
      </c>
      <c r="Q21" s="174">
        <f t="shared" si="29"/>
        <v>0</v>
      </c>
      <c r="R21" s="174">
        <f t="shared" si="30"/>
        <v>0</v>
      </c>
      <c r="S21" s="68"/>
      <c r="T21" s="174">
        <f t="shared" si="31"/>
        <v>0</v>
      </c>
      <c r="U21" s="174">
        <f t="shared" si="76"/>
        <v>0</v>
      </c>
      <c r="V21" s="174">
        <f t="shared" si="77"/>
        <v>0</v>
      </c>
      <c r="W21" s="174">
        <f t="shared" si="34"/>
        <v>0</v>
      </c>
      <c r="X21" s="174">
        <f t="shared" si="78"/>
        <v>0</v>
      </c>
      <c r="Y21" s="174">
        <f t="shared" si="36"/>
        <v>0</v>
      </c>
      <c r="Z21" s="174">
        <f t="shared" si="37"/>
        <v>0</v>
      </c>
      <c r="AA21" s="174">
        <f t="shared" si="38"/>
        <v>0</v>
      </c>
      <c r="AB21" s="221"/>
      <c r="AC21" s="174">
        <f t="shared" si="39"/>
        <v>0</v>
      </c>
      <c r="AD21" s="179">
        <f t="shared" si="79"/>
        <v>0</v>
      </c>
      <c r="AE21" s="69"/>
      <c r="AF21" s="70"/>
      <c r="AG21" s="149">
        <f t="shared" si="41"/>
        <v>0</v>
      </c>
      <c r="AH21" s="176">
        <f t="shared" si="42"/>
        <v>0</v>
      </c>
      <c r="AI21" s="174">
        <f t="shared" si="80"/>
        <v>0</v>
      </c>
      <c r="AJ21" s="149">
        <f t="shared" si="81"/>
        <v>0</v>
      </c>
      <c r="AK21" s="71"/>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180">
        <f t="shared" si="82"/>
        <v>1</v>
      </c>
      <c r="BK21" s="149">
        <f t="shared" si="83"/>
        <v>0</v>
      </c>
      <c r="BL21" s="149">
        <f t="shared" si="43"/>
        <v>0</v>
      </c>
      <c r="BM21" s="149">
        <f t="shared" si="44"/>
        <v>0</v>
      </c>
      <c r="BN21" s="149">
        <f t="shared" si="45"/>
        <v>0</v>
      </c>
      <c r="BO21" s="149">
        <f t="shared" si="46"/>
        <v>0</v>
      </c>
      <c r="BP21" s="149">
        <f t="shared" si="47"/>
        <v>0</v>
      </c>
      <c r="BQ21" s="149">
        <f t="shared" si="48"/>
        <v>0</v>
      </c>
      <c r="BR21" s="149">
        <f t="shared" si="49"/>
        <v>0</v>
      </c>
      <c r="BS21" s="149">
        <f t="shared" si="50"/>
        <v>0</v>
      </c>
      <c r="BT21" s="149">
        <f t="shared" si="51"/>
        <v>0</v>
      </c>
      <c r="BU21" s="149">
        <f t="shared" si="52"/>
        <v>0</v>
      </c>
      <c r="BV21" s="149">
        <f t="shared" si="53"/>
        <v>0</v>
      </c>
      <c r="BW21" s="149">
        <f t="shared" si="54"/>
        <v>0</v>
      </c>
      <c r="BX21" s="149">
        <f t="shared" si="55"/>
        <v>0</v>
      </c>
      <c r="BY21" s="149">
        <f t="shared" si="56"/>
        <v>0</v>
      </c>
      <c r="BZ21" s="149">
        <f t="shared" si="57"/>
        <v>0</v>
      </c>
      <c r="CA21" s="149">
        <f t="shared" si="58"/>
        <v>0</v>
      </c>
      <c r="CB21" s="149">
        <f t="shared" si="59"/>
        <v>0</v>
      </c>
      <c r="CC21" s="149">
        <f t="shared" si="60"/>
        <v>0</v>
      </c>
      <c r="CD21" s="149">
        <f t="shared" si="61"/>
        <v>0</v>
      </c>
      <c r="CE21" s="149">
        <f t="shared" si="84"/>
        <v>0</v>
      </c>
      <c r="CF21" s="149">
        <f t="shared" si="85"/>
        <v>0</v>
      </c>
      <c r="CG21" s="149">
        <f t="shared" si="86"/>
        <v>0</v>
      </c>
      <c r="CH21" s="149">
        <f t="shared" si="87"/>
        <v>0</v>
      </c>
      <c r="CI21" s="149">
        <f t="shared" si="88"/>
        <v>0</v>
      </c>
      <c r="CJ21" s="149">
        <f t="shared" si="89"/>
        <v>0</v>
      </c>
      <c r="CK21" s="149">
        <f t="shared" si="90"/>
        <v>0</v>
      </c>
      <c r="CL21" s="149">
        <f t="shared" si="116"/>
        <v>0</v>
      </c>
      <c r="CM21" s="149">
        <f t="shared" si="91"/>
        <v>0</v>
      </c>
      <c r="CN21" s="150">
        <f t="shared" si="92"/>
        <v>0</v>
      </c>
      <c r="CO21" s="71"/>
      <c r="CP21" s="72"/>
      <c r="CQ21" s="72"/>
      <c r="CR21" s="72"/>
      <c r="CS21" s="72"/>
      <c r="CT21" s="72"/>
      <c r="CU21" s="72"/>
      <c r="CV21" s="72"/>
      <c r="CW21" s="72"/>
      <c r="CX21" s="72"/>
      <c r="CY21" s="72"/>
      <c r="CZ21" s="72"/>
      <c r="DA21" s="72"/>
      <c r="DB21" s="72"/>
      <c r="DC21" s="72"/>
      <c r="DD21" s="72"/>
      <c r="DE21" s="72"/>
      <c r="DF21" s="72"/>
      <c r="DG21" s="73"/>
      <c r="DH21" s="149">
        <f t="shared" si="93"/>
        <v>0</v>
      </c>
      <c r="DI21" s="149">
        <f t="shared" si="94"/>
        <v>0</v>
      </c>
      <c r="DJ21" s="149">
        <f t="shared" si="95"/>
        <v>0</v>
      </c>
      <c r="DK21" s="149">
        <f t="shared" si="96"/>
        <v>0</v>
      </c>
      <c r="DL21" s="149">
        <f t="shared" si="97"/>
        <v>0</v>
      </c>
      <c r="DM21" s="149">
        <f t="shared" si="98"/>
        <v>0</v>
      </c>
      <c r="DN21" s="149">
        <f t="shared" si="99"/>
        <v>0</v>
      </c>
      <c r="DO21" s="149">
        <f t="shared" si="100"/>
        <v>0</v>
      </c>
      <c r="DP21" s="149">
        <f t="shared" si="101"/>
        <v>0</v>
      </c>
      <c r="DQ21" s="149">
        <f t="shared" si="102"/>
        <v>0</v>
      </c>
      <c r="DR21" s="149">
        <f t="shared" si="103"/>
        <v>0</v>
      </c>
      <c r="DS21" s="149">
        <f t="shared" si="104"/>
        <v>0</v>
      </c>
      <c r="DT21" s="149">
        <f t="shared" si="105"/>
        <v>0</v>
      </c>
      <c r="DU21" s="149">
        <f t="shared" si="106"/>
        <v>0</v>
      </c>
      <c r="DV21" s="149">
        <f t="shared" si="107"/>
        <v>0</v>
      </c>
      <c r="DW21" s="149">
        <f t="shared" si="108"/>
        <v>0</v>
      </c>
      <c r="DX21" s="149">
        <f t="shared" si="109"/>
        <v>0</v>
      </c>
      <c r="DY21" s="149">
        <f t="shared" si="110"/>
        <v>0</v>
      </c>
      <c r="DZ21" s="149">
        <f t="shared" si="111"/>
        <v>0</v>
      </c>
      <c r="EA21" s="149">
        <f t="shared" si="111"/>
        <v>0</v>
      </c>
      <c r="EB21" s="149">
        <f t="shared" si="67"/>
        <v>0</v>
      </c>
      <c r="EC21" s="149">
        <f t="shared" si="112"/>
        <v>0</v>
      </c>
      <c r="ED21" s="150">
        <f t="shared" ca="1" si="113"/>
        <v>0</v>
      </c>
      <c r="EE21" s="74"/>
      <c r="EF21" s="68"/>
      <c r="EG21" s="149" t="str">
        <f t="shared" si="68"/>
        <v/>
      </c>
      <c r="EH21" s="149" t="str">
        <f t="shared" si="114"/>
        <v/>
      </c>
      <c r="EI21" s="149" t="str">
        <f t="shared" si="69"/>
        <v/>
      </c>
      <c r="EJ21" s="149">
        <f t="shared" ca="1" si="115"/>
        <v>0</v>
      </c>
      <c r="EK21" s="149">
        <f t="shared" si="70"/>
        <v>0</v>
      </c>
      <c r="EL21" s="149">
        <f t="shared" si="71"/>
        <v>0</v>
      </c>
    </row>
    <row r="22" spans="1:142" x14ac:dyDescent="0.35">
      <c r="A22" s="62">
        <f>ROWS($12:22)-1</f>
        <v>10</v>
      </c>
      <c r="B22" s="63"/>
      <c r="C22" s="64"/>
      <c r="D22" s="64"/>
      <c r="E22" s="65"/>
      <c r="F22" s="66"/>
      <c r="G22" s="67"/>
      <c r="H22" s="28">
        <f t="shared" si="21"/>
        <v>0</v>
      </c>
      <c r="I22" s="178">
        <f t="shared" si="72"/>
        <v>0</v>
      </c>
      <c r="J22" s="174">
        <f t="shared" si="23"/>
        <v>0</v>
      </c>
      <c r="K22" s="174">
        <f t="shared" si="24"/>
        <v>0</v>
      </c>
      <c r="L22" s="174">
        <f t="shared" si="25"/>
        <v>0</v>
      </c>
      <c r="M22" s="174">
        <f t="shared" si="73"/>
        <v>0</v>
      </c>
      <c r="N22" s="174">
        <f t="shared" si="74"/>
        <v>0</v>
      </c>
      <c r="O22" s="174">
        <f t="shared" si="75"/>
        <v>0</v>
      </c>
      <c r="P22" s="174">
        <f t="shared" si="28"/>
        <v>0</v>
      </c>
      <c r="Q22" s="174">
        <f t="shared" si="29"/>
        <v>0</v>
      </c>
      <c r="R22" s="174">
        <f t="shared" si="30"/>
        <v>0</v>
      </c>
      <c r="S22" s="68"/>
      <c r="T22" s="174">
        <f t="shared" si="31"/>
        <v>0</v>
      </c>
      <c r="U22" s="174">
        <f t="shared" si="76"/>
        <v>0</v>
      </c>
      <c r="V22" s="174">
        <f t="shared" si="77"/>
        <v>0</v>
      </c>
      <c r="W22" s="174">
        <f t="shared" si="34"/>
        <v>0</v>
      </c>
      <c r="X22" s="174">
        <f t="shared" si="78"/>
        <v>0</v>
      </c>
      <c r="Y22" s="174">
        <f t="shared" si="36"/>
        <v>0</v>
      </c>
      <c r="Z22" s="174">
        <f t="shared" si="37"/>
        <v>0</v>
      </c>
      <c r="AA22" s="174">
        <f t="shared" si="38"/>
        <v>0</v>
      </c>
      <c r="AB22" s="221"/>
      <c r="AC22" s="174">
        <f t="shared" si="39"/>
        <v>0</v>
      </c>
      <c r="AD22" s="179">
        <f t="shared" si="79"/>
        <v>0</v>
      </c>
      <c r="AE22" s="69"/>
      <c r="AF22" s="70"/>
      <c r="AG22" s="149">
        <f t="shared" si="41"/>
        <v>0</v>
      </c>
      <c r="AH22" s="176">
        <f t="shared" si="42"/>
        <v>0</v>
      </c>
      <c r="AI22" s="174">
        <f t="shared" si="80"/>
        <v>0</v>
      </c>
      <c r="AJ22" s="149">
        <f t="shared" si="81"/>
        <v>0</v>
      </c>
      <c r="AK22" s="71"/>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180">
        <f t="shared" si="82"/>
        <v>1</v>
      </c>
      <c r="BK22" s="149">
        <f t="shared" si="83"/>
        <v>0</v>
      </c>
      <c r="BL22" s="149">
        <f t="shared" si="43"/>
        <v>0</v>
      </c>
      <c r="BM22" s="149">
        <f t="shared" si="44"/>
        <v>0</v>
      </c>
      <c r="BN22" s="149">
        <f t="shared" si="45"/>
        <v>0</v>
      </c>
      <c r="BO22" s="149">
        <f t="shared" si="46"/>
        <v>0</v>
      </c>
      <c r="BP22" s="149">
        <f t="shared" si="47"/>
        <v>0</v>
      </c>
      <c r="BQ22" s="149">
        <f t="shared" si="48"/>
        <v>0</v>
      </c>
      <c r="BR22" s="149">
        <f t="shared" si="49"/>
        <v>0</v>
      </c>
      <c r="BS22" s="149">
        <f t="shared" si="50"/>
        <v>0</v>
      </c>
      <c r="BT22" s="149">
        <f t="shared" si="51"/>
        <v>0</v>
      </c>
      <c r="BU22" s="149">
        <f t="shared" si="52"/>
        <v>0</v>
      </c>
      <c r="BV22" s="149">
        <f t="shared" si="53"/>
        <v>0</v>
      </c>
      <c r="BW22" s="149">
        <f t="shared" si="54"/>
        <v>0</v>
      </c>
      <c r="BX22" s="149">
        <f t="shared" si="55"/>
        <v>0</v>
      </c>
      <c r="BY22" s="149">
        <f t="shared" si="56"/>
        <v>0</v>
      </c>
      <c r="BZ22" s="149">
        <f t="shared" si="57"/>
        <v>0</v>
      </c>
      <c r="CA22" s="149">
        <f t="shared" si="58"/>
        <v>0</v>
      </c>
      <c r="CB22" s="149">
        <f t="shared" si="59"/>
        <v>0</v>
      </c>
      <c r="CC22" s="149">
        <f t="shared" si="60"/>
        <v>0</v>
      </c>
      <c r="CD22" s="149">
        <f t="shared" si="61"/>
        <v>0</v>
      </c>
      <c r="CE22" s="149">
        <f t="shared" si="84"/>
        <v>0</v>
      </c>
      <c r="CF22" s="149">
        <f t="shared" si="85"/>
        <v>0</v>
      </c>
      <c r="CG22" s="149">
        <f t="shared" si="86"/>
        <v>0</v>
      </c>
      <c r="CH22" s="149">
        <f t="shared" si="87"/>
        <v>0</v>
      </c>
      <c r="CI22" s="149">
        <f t="shared" si="88"/>
        <v>0</v>
      </c>
      <c r="CJ22" s="149">
        <f t="shared" si="89"/>
        <v>0</v>
      </c>
      <c r="CK22" s="149">
        <f t="shared" si="90"/>
        <v>0</v>
      </c>
      <c r="CL22" s="149">
        <f t="shared" si="116"/>
        <v>0</v>
      </c>
      <c r="CM22" s="149">
        <f t="shared" si="91"/>
        <v>0</v>
      </c>
      <c r="CN22" s="150">
        <f t="shared" si="92"/>
        <v>0</v>
      </c>
      <c r="CO22" s="71"/>
      <c r="CP22" s="72"/>
      <c r="CQ22" s="72"/>
      <c r="CR22" s="72"/>
      <c r="CS22" s="72"/>
      <c r="CT22" s="72"/>
      <c r="CU22" s="72"/>
      <c r="CV22" s="72"/>
      <c r="CW22" s="72"/>
      <c r="CX22" s="72"/>
      <c r="CY22" s="72"/>
      <c r="CZ22" s="72"/>
      <c r="DA22" s="72"/>
      <c r="DB22" s="72"/>
      <c r="DC22" s="72"/>
      <c r="DD22" s="72"/>
      <c r="DE22" s="72"/>
      <c r="DF22" s="72"/>
      <c r="DG22" s="73"/>
      <c r="DH22" s="149">
        <f t="shared" si="93"/>
        <v>0</v>
      </c>
      <c r="DI22" s="149">
        <f t="shared" si="94"/>
        <v>0</v>
      </c>
      <c r="DJ22" s="149">
        <f t="shared" si="95"/>
        <v>0</v>
      </c>
      <c r="DK22" s="149">
        <f t="shared" si="96"/>
        <v>0</v>
      </c>
      <c r="DL22" s="149">
        <f t="shared" si="97"/>
        <v>0</v>
      </c>
      <c r="DM22" s="149">
        <f t="shared" si="98"/>
        <v>0</v>
      </c>
      <c r="DN22" s="149">
        <f t="shared" si="99"/>
        <v>0</v>
      </c>
      <c r="DO22" s="149">
        <f t="shared" si="100"/>
        <v>0</v>
      </c>
      <c r="DP22" s="149">
        <f t="shared" si="101"/>
        <v>0</v>
      </c>
      <c r="DQ22" s="149">
        <f t="shared" si="102"/>
        <v>0</v>
      </c>
      <c r="DR22" s="149">
        <f t="shared" si="103"/>
        <v>0</v>
      </c>
      <c r="DS22" s="149">
        <f t="shared" si="104"/>
        <v>0</v>
      </c>
      <c r="DT22" s="149">
        <f t="shared" si="105"/>
        <v>0</v>
      </c>
      <c r="DU22" s="149">
        <f t="shared" si="106"/>
        <v>0</v>
      </c>
      <c r="DV22" s="149">
        <f t="shared" si="107"/>
        <v>0</v>
      </c>
      <c r="DW22" s="149">
        <f t="shared" si="108"/>
        <v>0</v>
      </c>
      <c r="DX22" s="149">
        <f t="shared" si="109"/>
        <v>0</v>
      </c>
      <c r="DY22" s="149">
        <f t="shared" si="110"/>
        <v>0</v>
      </c>
      <c r="DZ22" s="149">
        <f t="shared" si="111"/>
        <v>0</v>
      </c>
      <c r="EA22" s="149">
        <f t="shared" si="111"/>
        <v>0</v>
      </c>
      <c r="EB22" s="149">
        <f t="shared" si="67"/>
        <v>0</v>
      </c>
      <c r="EC22" s="149">
        <f t="shared" si="112"/>
        <v>0</v>
      </c>
      <c r="ED22" s="150">
        <f t="shared" ca="1" si="113"/>
        <v>0</v>
      </c>
      <c r="EE22" s="74"/>
      <c r="EF22" s="68"/>
      <c r="EG22" s="149" t="str">
        <f t="shared" si="68"/>
        <v/>
      </c>
      <c r="EH22" s="149" t="str">
        <f t="shared" si="114"/>
        <v/>
      </c>
      <c r="EI22" s="149" t="str">
        <f t="shared" si="69"/>
        <v/>
      </c>
      <c r="EJ22" s="149">
        <f t="shared" ca="1" si="115"/>
        <v>0</v>
      </c>
      <c r="EK22" s="149">
        <f t="shared" si="70"/>
        <v>0</v>
      </c>
      <c r="EL22" s="149">
        <f t="shared" si="71"/>
        <v>0</v>
      </c>
    </row>
    <row r="23" spans="1:142" x14ac:dyDescent="0.35">
      <c r="A23" s="62">
        <f>ROWS($12:23)-1</f>
        <v>11</v>
      </c>
      <c r="B23" s="63"/>
      <c r="C23" s="64"/>
      <c r="D23" s="64"/>
      <c r="E23" s="65"/>
      <c r="F23" s="66"/>
      <c r="G23" s="67"/>
      <c r="H23" s="28">
        <f t="shared" si="21"/>
        <v>0</v>
      </c>
      <c r="I23" s="178">
        <f t="shared" si="72"/>
        <v>0</v>
      </c>
      <c r="J23" s="174">
        <f t="shared" si="23"/>
        <v>0</v>
      </c>
      <c r="K23" s="174">
        <f t="shared" si="24"/>
        <v>0</v>
      </c>
      <c r="L23" s="174">
        <f t="shared" si="25"/>
        <v>0</v>
      </c>
      <c r="M23" s="174">
        <f t="shared" si="73"/>
        <v>0</v>
      </c>
      <c r="N23" s="174">
        <f t="shared" si="74"/>
        <v>0</v>
      </c>
      <c r="O23" s="174">
        <f t="shared" si="75"/>
        <v>0</v>
      </c>
      <c r="P23" s="174">
        <f t="shared" si="28"/>
        <v>0</v>
      </c>
      <c r="Q23" s="174">
        <f t="shared" si="29"/>
        <v>0</v>
      </c>
      <c r="R23" s="174">
        <f t="shared" si="30"/>
        <v>0</v>
      </c>
      <c r="S23" s="68"/>
      <c r="T23" s="174">
        <f t="shared" si="31"/>
        <v>0</v>
      </c>
      <c r="U23" s="174">
        <f t="shared" si="76"/>
        <v>0</v>
      </c>
      <c r="V23" s="174">
        <f t="shared" si="77"/>
        <v>0</v>
      </c>
      <c r="W23" s="174">
        <f t="shared" si="34"/>
        <v>0</v>
      </c>
      <c r="X23" s="174">
        <f t="shared" si="78"/>
        <v>0</v>
      </c>
      <c r="Y23" s="174">
        <f t="shared" si="36"/>
        <v>0</v>
      </c>
      <c r="Z23" s="174">
        <f t="shared" si="37"/>
        <v>0</v>
      </c>
      <c r="AA23" s="174">
        <f t="shared" si="38"/>
        <v>0</v>
      </c>
      <c r="AB23" s="221"/>
      <c r="AC23" s="174">
        <f t="shared" si="39"/>
        <v>0</v>
      </c>
      <c r="AD23" s="179">
        <f t="shared" si="79"/>
        <v>0</v>
      </c>
      <c r="AE23" s="69"/>
      <c r="AF23" s="70"/>
      <c r="AG23" s="149">
        <f t="shared" si="41"/>
        <v>0</v>
      </c>
      <c r="AH23" s="176">
        <f t="shared" si="42"/>
        <v>0</v>
      </c>
      <c r="AI23" s="174">
        <f t="shared" si="80"/>
        <v>0</v>
      </c>
      <c r="AJ23" s="149">
        <f t="shared" si="81"/>
        <v>0</v>
      </c>
      <c r="AK23" s="71"/>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180">
        <f t="shared" si="82"/>
        <v>1</v>
      </c>
      <c r="BK23" s="149">
        <f t="shared" si="83"/>
        <v>0</v>
      </c>
      <c r="BL23" s="149">
        <f t="shared" si="43"/>
        <v>0</v>
      </c>
      <c r="BM23" s="149">
        <f t="shared" si="44"/>
        <v>0</v>
      </c>
      <c r="BN23" s="149">
        <f t="shared" si="45"/>
        <v>0</v>
      </c>
      <c r="BO23" s="149">
        <f t="shared" si="46"/>
        <v>0</v>
      </c>
      <c r="BP23" s="149">
        <f t="shared" si="47"/>
        <v>0</v>
      </c>
      <c r="BQ23" s="149">
        <f t="shared" si="48"/>
        <v>0</v>
      </c>
      <c r="BR23" s="149">
        <f t="shared" si="49"/>
        <v>0</v>
      </c>
      <c r="BS23" s="149">
        <f t="shared" si="50"/>
        <v>0</v>
      </c>
      <c r="BT23" s="149">
        <f t="shared" si="51"/>
        <v>0</v>
      </c>
      <c r="BU23" s="149">
        <f t="shared" si="52"/>
        <v>0</v>
      </c>
      <c r="BV23" s="149">
        <f t="shared" si="53"/>
        <v>0</v>
      </c>
      <c r="BW23" s="149">
        <f t="shared" si="54"/>
        <v>0</v>
      </c>
      <c r="BX23" s="149">
        <f t="shared" si="55"/>
        <v>0</v>
      </c>
      <c r="BY23" s="149">
        <f t="shared" si="56"/>
        <v>0</v>
      </c>
      <c r="BZ23" s="149">
        <f t="shared" si="57"/>
        <v>0</v>
      </c>
      <c r="CA23" s="149">
        <f t="shared" si="58"/>
        <v>0</v>
      </c>
      <c r="CB23" s="149">
        <f t="shared" si="59"/>
        <v>0</v>
      </c>
      <c r="CC23" s="149">
        <f t="shared" si="60"/>
        <v>0</v>
      </c>
      <c r="CD23" s="149">
        <f t="shared" si="61"/>
        <v>0</v>
      </c>
      <c r="CE23" s="149">
        <f t="shared" si="84"/>
        <v>0</v>
      </c>
      <c r="CF23" s="149">
        <f t="shared" si="85"/>
        <v>0</v>
      </c>
      <c r="CG23" s="149">
        <f t="shared" si="86"/>
        <v>0</v>
      </c>
      <c r="CH23" s="149">
        <f t="shared" si="87"/>
        <v>0</v>
      </c>
      <c r="CI23" s="149">
        <f t="shared" si="88"/>
        <v>0</v>
      </c>
      <c r="CJ23" s="149">
        <f t="shared" si="89"/>
        <v>0</v>
      </c>
      <c r="CK23" s="149">
        <f t="shared" si="90"/>
        <v>0</v>
      </c>
      <c r="CL23" s="149">
        <f t="shared" si="116"/>
        <v>0</v>
      </c>
      <c r="CM23" s="149">
        <f t="shared" si="91"/>
        <v>0</v>
      </c>
      <c r="CN23" s="150">
        <f t="shared" si="92"/>
        <v>0</v>
      </c>
      <c r="CO23" s="71"/>
      <c r="CP23" s="72"/>
      <c r="CQ23" s="72"/>
      <c r="CR23" s="72"/>
      <c r="CS23" s="72"/>
      <c r="CT23" s="72"/>
      <c r="CU23" s="72"/>
      <c r="CV23" s="72"/>
      <c r="CW23" s="72"/>
      <c r="CX23" s="72"/>
      <c r="CY23" s="72"/>
      <c r="CZ23" s="72"/>
      <c r="DA23" s="72"/>
      <c r="DB23" s="72"/>
      <c r="DC23" s="72"/>
      <c r="DD23" s="72"/>
      <c r="DE23" s="72"/>
      <c r="DF23" s="72"/>
      <c r="DG23" s="73"/>
      <c r="DH23" s="149">
        <f t="shared" si="93"/>
        <v>0</v>
      </c>
      <c r="DI23" s="149">
        <f t="shared" si="94"/>
        <v>0</v>
      </c>
      <c r="DJ23" s="149">
        <f t="shared" si="95"/>
        <v>0</v>
      </c>
      <c r="DK23" s="149">
        <f t="shared" si="96"/>
        <v>0</v>
      </c>
      <c r="DL23" s="149">
        <f t="shared" si="97"/>
        <v>0</v>
      </c>
      <c r="DM23" s="149">
        <f t="shared" si="98"/>
        <v>0</v>
      </c>
      <c r="DN23" s="149">
        <f t="shared" si="99"/>
        <v>0</v>
      </c>
      <c r="DO23" s="149">
        <f t="shared" si="100"/>
        <v>0</v>
      </c>
      <c r="DP23" s="149">
        <f t="shared" si="101"/>
        <v>0</v>
      </c>
      <c r="DQ23" s="149">
        <f t="shared" si="102"/>
        <v>0</v>
      </c>
      <c r="DR23" s="149">
        <f t="shared" si="103"/>
        <v>0</v>
      </c>
      <c r="DS23" s="149">
        <f t="shared" si="104"/>
        <v>0</v>
      </c>
      <c r="DT23" s="149">
        <f t="shared" si="105"/>
        <v>0</v>
      </c>
      <c r="DU23" s="149">
        <f t="shared" si="106"/>
        <v>0</v>
      </c>
      <c r="DV23" s="149">
        <f t="shared" si="107"/>
        <v>0</v>
      </c>
      <c r="DW23" s="149">
        <f t="shared" si="108"/>
        <v>0</v>
      </c>
      <c r="DX23" s="149">
        <f t="shared" si="109"/>
        <v>0</v>
      </c>
      <c r="DY23" s="149">
        <f t="shared" si="110"/>
        <v>0</v>
      </c>
      <c r="DZ23" s="149">
        <f t="shared" si="111"/>
        <v>0</v>
      </c>
      <c r="EA23" s="149">
        <f t="shared" si="111"/>
        <v>0</v>
      </c>
      <c r="EB23" s="149">
        <f t="shared" si="67"/>
        <v>0</v>
      </c>
      <c r="EC23" s="149">
        <f t="shared" si="112"/>
        <v>0</v>
      </c>
      <c r="ED23" s="150">
        <f t="shared" ca="1" si="113"/>
        <v>0</v>
      </c>
      <c r="EE23" s="74"/>
      <c r="EF23" s="68"/>
      <c r="EG23" s="149" t="str">
        <f t="shared" si="68"/>
        <v/>
      </c>
      <c r="EH23" s="149" t="str">
        <f t="shared" si="114"/>
        <v/>
      </c>
      <c r="EI23" s="149" t="str">
        <f t="shared" si="69"/>
        <v/>
      </c>
      <c r="EJ23" s="149">
        <f t="shared" ca="1" si="115"/>
        <v>0</v>
      </c>
      <c r="EK23" s="149">
        <f t="shared" si="70"/>
        <v>0</v>
      </c>
      <c r="EL23" s="149">
        <f t="shared" si="71"/>
        <v>0</v>
      </c>
    </row>
    <row r="24" spans="1:142" x14ac:dyDescent="0.35">
      <c r="A24" s="62">
        <f>ROWS($12:24)-1</f>
        <v>12</v>
      </c>
      <c r="B24" s="63"/>
      <c r="C24" s="64"/>
      <c r="D24" s="64"/>
      <c r="E24" s="65"/>
      <c r="F24" s="66"/>
      <c r="G24" s="67"/>
      <c r="H24" s="28">
        <f t="shared" si="21"/>
        <v>0</v>
      </c>
      <c r="I24" s="178">
        <f t="shared" si="72"/>
        <v>0</v>
      </c>
      <c r="J24" s="174">
        <f t="shared" si="23"/>
        <v>0</v>
      </c>
      <c r="K24" s="174">
        <f t="shared" si="24"/>
        <v>0</v>
      </c>
      <c r="L24" s="174">
        <f t="shared" si="25"/>
        <v>0</v>
      </c>
      <c r="M24" s="174">
        <f t="shared" si="73"/>
        <v>0</v>
      </c>
      <c r="N24" s="174">
        <f t="shared" si="74"/>
        <v>0</v>
      </c>
      <c r="O24" s="174">
        <f t="shared" si="75"/>
        <v>0</v>
      </c>
      <c r="P24" s="174">
        <f t="shared" si="28"/>
        <v>0</v>
      </c>
      <c r="Q24" s="174">
        <f t="shared" si="29"/>
        <v>0</v>
      </c>
      <c r="R24" s="174">
        <f t="shared" si="30"/>
        <v>0</v>
      </c>
      <c r="S24" s="68"/>
      <c r="T24" s="174">
        <f t="shared" si="31"/>
        <v>0</v>
      </c>
      <c r="U24" s="174">
        <f t="shared" si="76"/>
        <v>0</v>
      </c>
      <c r="V24" s="174">
        <f t="shared" si="77"/>
        <v>0</v>
      </c>
      <c r="W24" s="174">
        <f t="shared" si="34"/>
        <v>0</v>
      </c>
      <c r="X24" s="174">
        <f t="shared" si="78"/>
        <v>0</v>
      </c>
      <c r="Y24" s="174">
        <f t="shared" si="36"/>
        <v>0</v>
      </c>
      <c r="Z24" s="174">
        <f t="shared" si="37"/>
        <v>0</v>
      </c>
      <c r="AA24" s="174">
        <f t="shared" si="38"/>
        <v>0</v>
      </c>
      <c r="AB24" s="221"/>
      <c r="AC24" s="174">
        <f t="shared" si="39"/>
        <v>0</v>
      </c>
      <c r="AD24" s="179">
        <f t="shared" si="79"/>
        <v>0</v>
      </c>
      <c r="AE24" s="69"/>
      <c r="AF24" s="70"/>
      <c r="AG24" s="149">
        <f t="shared" si="41"/>
        <v>0</v>
      </c>
      <c r="AH24" s="176">
        <f t="shared" si="42"/>
        <v>0</v>
      </c>
      <c r="AI24" s="174">
        <f t="shared" si="80"/>
        <v>0</v>
      </c>
      <c r="AJ24" s="149">
        <f t="shared" si="81"/>
        <v>0</v>
      </c>
      <c r="AK24" s="71"/>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180">
        <f t="shared" si="82"/>
        <v>1</v>
      </c>
      <c r="BK24" s="149">
        <f t="shared" si="83"/>
        <v>0</v>
      </c>
      <c r="BL24" s="149">
        <f t="shared" si="43"/>
        <v>0</v>
      </c>
      <c r="BM24" s="149">
        <f t="shared" si="44"/>
        <v>0</v>
      </c>
      <c r="BN24" s="149">
        <f t="shared" si="45"/>
        <v>0</v>
      </c>
      <c r="BO24" s="149">
        <f t="shared" si="46"/>
        <v>0</v>
      </c>
      <c r="BP24" s="149">
        <f t="shared" si="47"/>
        <v>0</v>
      </c>
      <c r="BQ24" s="149">
        <f t="shared" si="48"/>
        <v>0</v>
      </c>
      <c r="BR24" s="149">
        <f t="shared" si="49"/>
        <v>0</v>
      </c>
      <c r="BS24" s="149">
        <f t="shared" si="50"/>
        <v>0</v>
      </c>
      <c r="BT24" s="149">
        <f t="shared" si="51"/>
        <v>0</v>
      </c>
      <c r="BU24" s="149">
        <f t="shared" si="52"/>
        <v>0</v>
      </c>
      <c r="BV24" s="149">
        <f t="shared" si="53"/>
        <v>0</v>
      </c>
      <c r="BW24" s="149">
        <f t="shared" si="54"/>
        <v>0</v>
      </c>
      <c r="BX24" s="149">
        <f t="shared" si="55"/>
        <v>0</v>
      </c>
      <c r="BY24" s="149">
        <f t="shared" si="56"/>
        <v>0</v>
      </c>
      <c r="BZ24" s="149">
        <f t="shared" si="57"/>
        <v>0</v>
      </c>
      <c r="CA24" s="149">
        <f t="shared" si="58"/>
        <v>0</v>
      </c>
      <c r="CB24" s="149">
        <f t="shared" si="59"/>
        <v>0</v>
      </c>
      <c r="CC24" s="149">
        <f t="shared" si="60"/>
        <v>0</v>
      </c>
      <c r="CD24" s="149">
        <f t="shared" si="61"/>
        <v>0</v>
      </c>
      <c r="CE24" s="149">
        <f t="shared" si="84"/>
        <v>0</v>
      </c>
      <c r="CF24" s="149">
        <f t="shared" si="85"/>
        <v>0</v>
      </c>
      <c r="CG24" s="149">
        <f t="shared" si="86"/>
        <v>0</v>
      </c>
      <c r="CH24" s="149">
        <f t="shared" si="87"/>
        <v>0</v>
      </c>
      <c r="CI24" s="149">
        <f t="shared" si="88"/>
        <v>0</v>
      </c>
      <c r="CJ24" s="149">
        <f t="shared" si="89"/>
        <v>0</v>
      </c>
      <c r="CK24" s="149">
        <f t="shared" si="90"/>
        <v>0</v>
      </c>
      <c r="CL24" s="149">
        <f t="shared" si="116"/>
        <v>0</v>
      </c>
      <c r="CM24" s="149">
        <f t="shared" si="91"/>
        <v>0</v>
      </c>
      <c r="CN24" s="150">
        <f t="shared" si="92"/>
        <v>0</v>
      </c>
      <c r="CO24" s="71"/>
      <c r="CP24" s="72"/>
      <c r="CQ24" s="72"/>
      <c r="CR24" s="72"/>
      <c r="CS24" s="72"/>
      <c r="CT24" s="72"/>
      <c r="CU24" s="72"/>
      <c r="CV24" s="72"/>
      <c r="CW24" s="72"/>
      <c r="CX24" s="72"/>
      <c r="CY24" s="72"/>
      <c r="CZ24" s="72"/>
      <c r="DA24" s="72"/>
      <c r="DB24" s="72"/>
      <c r="DC24" s="72"/>
      <c r="DD24" s="72"/>
      <c r="DE24" s="72"/>
      <c r="DF24" s="72"/>
      <c r="DG24" s="73"/>
      <c r="DH24" s="149">
        <f t="shared" si="93"/>
        <v>0</v>
      </c>
      <c r="DI24" s="149">
        <f t="shared" si="94"/>
        <v>0</v>
      </c>
      <c r="DJ24" s="149">
        <f t="shared" si="95"/>
        <v>0</v>
      </c>
      <c r="DK24" s="149">
        <f t="shared" si="96"/>
        <v>0</v>
      </c>
      <c r="DL24" s="149">
        <f t="shared" si="97"/>
        <v>0</v>
      </c>
      <c r="DM24" s="149">
        <f t="shared" si="98"/>
        <v>0</v>
      </c>
      <c r="DN24" s="149">
        <f t="shared" si="99"/>
        <v>0</v>
      </c>
      <c r="DO24" s="149">
        <f t="shared" si="100"/>
        <v>0</v>
      </c>
      <c r="DP24" s="149">
        <f t="shared" si="101"/>
        <v>0</v>
      </c>
      <c r="DQ24" s="149">
        <f t="shared" si="102"/>
        <v>0</v>
      </c>
      <c r="DR24" s="149">
        <f t="shared" si="103"/>
        <v>0</v>
      </c>
      <c r="DS24" s="149">
        <f t="shared" si="104"/>
        <v>0</v>
      </c>
      <c r="DT24" s="149">
        <f t="shared" si="105"/>
        <v>0</v>
      </c>
      <c r="DU24" s="149">
        <f t="shared" si="106"/>
        <v>0</v>
      </c>
      <c r="DV24" s="149">
        <f t="shared" si="107"/>
        <v>0</v>
      </c>
      <c r="DW24" s="149">
        <f t="shared" si="108"/>
        <v>0</v>
      </c>
      <c r="DX24" s="149">
        <f t="shared" si="109"/>
        <v>0</v>
      </c>
      <c r="DY24" s="149">
        <f t="shared" si="110"/>
        <v>0</v>
      </c>
      <c r="DZ24" s="149">
        <f t="shared" si="111"/>
        <v>0</v>
      </c>
      <c r="EA24" s="149">
        <f t="shared" si="111"/>
        <v>0</v>
      </c>
      <c r="EB24" s="149">
        <f t="shared" si="67"/>
        <v>0</v>
      </c>
      <c r="EC24" s="149">
        <f t="shared" si="112"/>
        <v>0</v>
      </c>
      <c r="ED24" s="150">
        <f t="shared" ca="1" si="113"/>
        <v>0</v>
      </c>
      <c r="EE24" s="74"/>
      <c r="EF24" s="68"/>
      <c r="EG24" s="149" t="str">
        <f t="shared" si="68"/>
        <v/>
      </c>
      <c r="EH24" s="149" t="str">
        <f t="shared" si="114"/>
        <v/>
      </c>
      <c r="EI24" s="149" t="str">
        <f t="shared" si="69"/>
        <v/>
      </c>
      <c r="EJ24" s="149">
        <f t="shared" ca="1" si="115"/>
        <v>0</v>
      </c>
      <c r="EK24" s="149">
        <f t="shared" si="70"/>
        <v>0</v>
      </c>
      <c r="EL24" s="149">
        <f t="shared" si="71"/>
        <v>0</v>
      </c>
    </row>
    <row r="25" spans="1:142" x14ac:dyDescent="0.35">
      <c r="A25" s="62">
        <f>ROWS($12:25)-1</f>
        <v>13</v>
      </c>
      <c r="B25" s="63"/>
      <c r="C25" s="64"/>
      <c r="D25" s="64"/>
      <c r="E25" s="65"/>
      <c r="F25" s="66"/>
      <c r="G25" s="67"/>
      <c r="H25" s="28">
        <f t="shared" si="21"/>
        <v>0</v>
      </c>
      <c r="I25" s="178">
        <f t="shared" si="72"/>
        <v>0</v>
      </c>
      <c r="J25" s="174">
        <f t="shared" si="23"/>
        <v>0</v>
      </c>
      <c r="K25" s="174">
        <f t="shared" si="24"/>
        <v>0</v>
      </c>
      <c r="L25" s="174">
        <f t="shared" si="25"/>
        <v>0</v>
      </c>
      <c r="M25" s="174">
        <f t="shared" si="73"/>
        <v>0</v>
      </c>
      <c r="N25" s="174">
        <f t="shared" si="74"/>
        <v>0</v>
      </c>
      <c r="O25" s="174">
        <f t="shared" si="75"/>
        <v>0</v>
      </c>
      <c r="P25" s="174">
        <f t="shared" si="28"/>
        <v>0</v>
      </c>
      <c r="Q25" s="174">
        <f t="shared" si="29"/>
        <v>0</v>
      </c>
      <c r="R25" s="174">
        <f t="shared" si="30"/>
        <v>0</v>
      </c>
      <c r="S25" s="68"/>
      <c r="T25" s="174">
        <f t="shared" si="31"/>
        <v>0</v>
      </c>
      <c r="U25" s="174">
        <f t="shared" si="76"/>
        <v>0</v>
      </c>
      <c r="V25" s="174">
        <f t="shared" si="77"/>
        <v>0</v>
      </c>
      <c r="W25" s="174">
        <f t="shared" si="34"/>
        <v>0</v>
      </c>
      <c r="X25" s="174">
        <f t="shared" si="78"/>
        <v>0</v>
      </c>
      <c r="Y25" s="174">
        <f t="shared" si="36"/>
        <v>0</v>
      </c>
      <c r="Z25" s="174">
        <f t="shared" si="37"/>
        <v>0</v>
      </c>
      <c r="AA25" s="174">
        <f t="shared" si="38"/>
        <v>0</v>
      </c>
      <c r="AB25" s="221"/>
      <c r="AC25" s="174">
        <f t="shared" si="39"/>
        <v>0</v>
      </c>
      <c r="AD25" s="179">
        <f t="shared" si="79"/>
        <v>0</v>
      </c>
      <c r="AE25" s="69"/>
      <c r="AF25" s="70"/>
      <c r="AG25" s="149">
        <f t="shared" si="41"/>
        <v>0</v>
      </c>
      <c r="AH25" s="176">
        <f t="shared" si="42"/>
        <v>0</v>
      </c>
      <c r="AI25" s="174">
        <f t="shared" si="80"/>
        <v>0</v>
      </c>
      <c r="AJ25" s="149">
        <f t="shared" si="81"/>
        <v>0</v>
      </c>
      <c r="AK25" s="71"/>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180">
        <f t="shared" si="82"/>
        <v>1</v>
      </c>
      <c r="BK25" s="149">
        <f t="shared" si="83"/>
        <v>0</v>
      </c>
      <c r="BL25" s="149">
        <f t="shared" si="43"/>
        <v>0</v>
      </c>
      <c r="BM25" s="149">
        <f t="shared" si="44"/>
        <v>0</v>
      </c>
      <c r="BN25" s="149">
        <f t="shared" si="45"/>
        <v>0</v>
      </c>
      <c r="BO25" s="149">
        <f t="shared" si="46"/>
        <v>0</v>
      </c>
      <c r="BP25" s="149">
        <f t="shared" si="47"/>
        <v>0</v>
      </c>
      <c r="BQ25" s="149">
        <f t="shared" si="48"/>
        <v>0</v>
      </c>
      <c r="BR25" s="149">
        <f t="shared" si="49"/>
        <v>0</v>
      </c>
      <c r="BS25" s="149">
        <f t="shared" si="50"/>
        <v>0</v>
      </c>
      <c r="BT25" s="149">
        <f t="shared" si="51"/>
        <v>0</v>
      </c>
      <c r="BU25" s="149">
        <f t="shared" si="52"/>
        <v>0</v>
      </c>
      <c r="BV25" s="149">
        <f t="shared" si="53"/>
        <v>0</v>
      </c>
      <c r="BW25" s="149">
        <f t="shared" si="54"/>
        <v>0</v>
      </c>
      <c r="BX25" s="149">
        <f t="shared" si="55"/>
        <v>0</v>
      </c>
      <c r="BY25" s="149">
        <f t="shared" si="56"/>
        <v>0</v>
      </c>
      <c r="BZ25" s="149">
        <f t="shared" si="57"/>
        <v>0</v>
      </c>
      <c r="CA25" s="149">
        <f t="shared" si="58"/>
        <v>0</v>
      </c>
      <c r="CB25" s="149">
        <f t="shared" si="59"/>
        <v>0</v>
      </c>
      <c r="CC25" s="149">
        <f t="shared" si="60"/>
        <v>0</v>
      </c>
      <c r="CD25" s="149">
        <f t="shared" si="61"/>
        <v>0</v>
      </c>
      <c r="CE25" s="149">
        <f t="shared" si="84"/>
        <v>0</v>
      </c>
      <c r="CF25" s="149">
        <f t="shared" si="85"/>
        <v>0</v>
      </c>
      <c r="CG25" s="149">
        <f t="shared" si="86"/>
        <v>0</v>
      </c>
      <c r="CH25" s="149">
        <f t="shared" si="87"/>
        <v>0</v>
      </c>
      <c r="CI25" s="149">
        <f t="shared" si="88"/>
        <v>0</v>
      </c>
      <c r="CJ25" s="149">
        <f t="shared" si="89"/>
        <v>0</v>
      </c>
      <c r="CK25" s="149">
        <f t="shared" si="90"/>
        <v>0</v>
      </c>
      <c r="CL25" s="149">
        <f t="shared" si="116"/>
        <v>0</v>
      </c>
      <c r="CM25" s="149">
        <f t="shared" si="91"/>
        <v>0</v>
      </c>
      <c r="CN25" s="150">
        <f t="shared" si="92"/>
        <v>0</v>
      </c>
      <c r="CO25" s="71"/>
      <c r="CP25" s="72"/>
      <c r="CQ25" s="72"/>
      <c r="CR25" s="72"/>
      <c r="CS25" s="72"/>
      <c r="CT25" s="72"/>
      <c r="CU25" s="72"/>
      <c r="CV25" s="72"/>
      <c r="CW25" s="72"/>
      <c r="CX25" s="72"/>
      <c r="CY25" s="72"/>
      <c r="CZ25" s="72"/>
      <c r="DA25" s="72"/>
      <c r="DB25" s="72"/>
      <c r="DC25" s="72"/>
      <c r="DD25" s="72"/>
      <c r="DE25" s="72"/>
      <c r="DF25" s="72"/>
      <c r="DG25" s="73"/>
      <c r="DH25" s="149">
        <f t="shared" si="93"/>
        <v>0</v>
      </c>
      <c r="DI25" s="149">
        <f t="shared" si="94"/>
        <v>0</v>
      </c>
      <c r="DJ25" s="149">
        <f t="shared" si="95"/>
        <v>0</v>
      </c>
      <c r="DK25" s="149">
        <f t="shared" si="96"/>
        <v>0</v>
      </c>
      <c r="DL25" s="149">
        <f t="shared" si="97"/>
        <v>0</v>
      </c>
      <c r="DM25" s="149">
        <f t="shared" si="98"/>
        <v>0</v>
      </c>
      <c r="DN25" s="149">
        <f t="shared" si="99"/>
        <v>0</v>
      </c>
      <c r="DO25" s="149">
        <f t="shared" si="100"/>
        <v>0</v>
      </c>
      <c r="DP25" s="149">
        <f t="shared" si="101"/>
        <v>0</v>
      </c>
      <c r="DQ25" s="149">
        <f t="shared" si="102"/>
        <v>0</v>
      </c>
      <c r="DR25" s="149">
        <f t="shared" si="103"/>
        <v>0</v>
      </c>
      <c r="DS25" s="149">
        <f t="shared" si="104"/>
        <v>0</v>
      </c>
      <c r="DT25" s="149">
        <f t="shared" si="105"/>
        <v>0</v>
      </c>
      <c r="DU25" s="149">
        <f t="shared" si="106"/>
        <v>0</v>
      </c>
      <c r="DV25" s="149">
        <f t="shared" si="107"/>
        <v>0</v>
      </c>
      <c r="DW25" s="149">
        <f t="shared" si="108"/>
        <v>0</v>
      </c>
      <c r="DX25" s="149">
        <f t="shared" si="109"/>
        <v>0</v>
      </c>
      <c r="DY25" s="149">
        <f t="shared" si="110"/>
        <v>0</v>
      </c>
      <c r="DZ25" s="149">
        <f t="shared" si="111"/>
        <v>0</v>
      </c>
      <c r="EA25" s="149">
        <f t="shared" si="111"/>
        <v>0</v>
      </c>
      <c r="EB25" s="149">
        <f t="shared" si="67"/>
        <v>0</v>
      </c>
      <c r="EC25" s="149">
        <f t="shared" si="112"/>
        <v>0</v>
      </c>
      <c r="ED25" s="150">
        <f t="shared" ca="1" si="113"/>
        <v>0</v>
      </c>
      <c r="EE25" s="74"/>
      <c r="EF25" s="68"/>
      <c r="EG25" s="149" t="str">
        <f t="shared" si="68"/>
        <v/>
      </c>
      <c r="EH25" s="149" t="str">
        <f t="shared" si="114"/>
        <v/>
      </c>
      <c r="EI25" s="149" t="str">
        <f t="shared" si="69"/>
        <v/>
      </c>
      <c r="EJ25" s="149">
        <f t="shared" ca="1" si="115"/>
        <v>0</v>
      </c>
      <c r="EK25" s="149">
        <f t="shared" si="70"/>
        <v>0</v>
      </c>
      <c r="EL25" s="149">
        <f t="shared" si="71"/>
        <v>0</v>
      </c>
    </row>
    <row r="26" spans="1:142" x14ac:dyDescent="0.35">
      <c r="A26" s="62">
        <f>ROWS($12:26)-1</f>
        <v>14</v>
      </c>
      <c r="B26" s="63"/>
      <c r="C26" s="64"/>
      <c r="D26" s="64"/>
      <c r="E26" s="65"/>
      <c r="F26" s="66"/>
      <c r="G26" s="67"/>
      <c r="H26" s="28">
        <f t="shared" si="21"/>
        <v>0</v>
      </c>
      <c r="I26" s="178">
        <f t="shared" si="72"/>
        <v>0</v>
      </c>
      <c r="J26" s="174">
        <f t="shared" si="23"/>
        <v>0</v>
      </c>
      <c r="K26" s="174">
        <f t="shared" si="24"/>
        <v>0</v>
      </c>
      <c r="L26" s="174">
        <f t="shared" si="25"/>
        <v>0</v>
      </c>
      <c r="M26" s="174">
        <f t="shared" si="73"/>
        <v>0</v>
      </c>
      <c r="N26" s="174">
        <f t="shared" si="74"/>
        <v>0</v>
      </c>
      <c r="O26" s="174">
        <f t="shared" si="75"/>
        <v>0</v>
      </c>
      <c r="P26" s="174">
        <f t="shared" si="28"/>
        <v>0</v>
      </c>
      <c r="Q26" s="174">
        <f t="shared" si="29"/>
        <v>0</v>
      </c>
      <c r="R26" s="174">
        <f t="shared" si="30"/>
        <v>0</v>
      </c>
      <c r="S26" s="68"/>
      <c r="T26" s="174">
        <f t="shared" si="31"/>
        <v>0</v>
      </c>
      <c r="U26" s="174">
        <f t="shared" si="76"/>
        <v>0</v>
      </c>
      <c r="V26" s="174">
        <f t="shared" si="77"/>
        <v>0</v>
      </c>
      <c r="W26" s="174">
        <f t="shared" si="34"/>
        <v>0</v>
      </c>
      <c r="X26" s="174">
        <f t="shared" si="78"/>
        <v>0</v>
      </c>
      <c r="Y26" s="174">
        <f t="shared" si="36"/>
        <v>0</v>
      </c>
      <c r="Z26" s="174">
        <f t="shared" si="37"/>
        <v>0</v>
      </c>
      <c r="AA26" s="174">
        <f t="shared" si="38"/>
        <v>0</v>
      </c>
      <c r="AB26" s="221"/>
      <c r="AC26" s="174">
        <f t="shared" si="39"/>
        <v>0</v>
      </c>
      <c r="AD26" s="179">
        <f t="shared" si="79"/>
        <v>0</v>
      </c>
      <c r="AE26" s="69"/>
      <c r="AF26" s="70"/>
      <c r="AG26" s="149">
        <f t="shared" si="41"/>
        <v>0</v>
      </c>
      <c r="AH26" s="176">
        <f t="shared" si="42"/>
        <v>0</v>
      </c>
      <c r="AI26" s="174">
        <f t="shared" si="80"/>
        <v>0</v>
      </c>
      <c r="AJ26" s="149">
        <f t="shared" si="81"/>
        <v>0</v>
      </c>
      <c r="AK26" s="71"/>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180">
        <f t="shared" si="82"/>
        <v>1</v>
      </c>
      <c r="BK26" s="149">
        <f t="shared" si="83"/>
        <v>0</v>
      </c>
      <c r="BL26" s="149">
        <f t="shared" si="43"/>
        <v>0</v>
      </c>
      <c r="BM26" s="149">
        <f t="shared" si="44"/>
        <v>0</v>
      </c>
      <c r="BN26" s="149">
        <f t="shared" si="45"/>
        <v>0</v>
      </c>
      <c r="BO26" s="149">
        <f t="shared" si="46"/>
        <v>0</v>
      </c>
      <c r="BP26" s="149">
        <f t="shared" si="47"/>
        <v>0</v>
      </c>
      <c r="BQ26" s="149">
        <f t="shared" si="48"/>
        <v>0</v>
      </c>
      <c r="BR26" s="149">
        <f t="shared" si="49"/>
        <v>0</v>
      </c>
      <c r="BS26" s="149">
        <f t="shared" si="50"/>
        <v>0</v>
      </c>
      <c r="BT26" s="149">
        <f t="shared" si="51"/>
        <v>0</v>
      </c>
      <c r="BU26" s="149">
        <f t="shared" si="52"/>
        <v>0</v>
      </c>
      <c r="BV26" s="149">
        <f t="shared" si="53"/>
        <v>0</v>
      </c>
      <c r="BW26" s="149">
        <f t="shared" si="54"/>
        <v>0</v>
      </c>
      <c r="BX26" s="149">
        <f t="shared" si="55"/>
        <v>0</v>
      </c>
      <c r="BY26" s="149">
        <f t="shared" si="56"/>
        <v>0</v>
      </c>
      <c r="BZ26" s="149">
        <f t="shared" si="57"/>
        <v>0</v>
      </c>
      <c r="CA26" s="149">
        <f t="shared" si="58"/>
        <v>0</v>
      </c>
      <c r="CB26" s="149">
        <f t="shared" si="59"/>
        <v>0</v>
      </c>
      <c r="CC26" s="149">
        <f t="shared" si="60"/>
        <v>0</v>
      </c>
      <c r="CD26" s="149">
        <f t="shared" si="61"/>
        <v>0</v>
      </c>
      <c r="CE26" s="149">
        <f t="shared" si="84"/>
        <v>0</v>
      </c>
      <c r="CF26" s="149">
        <f t="shared" si="85"/>
        <v>0</v>
      </c>
      <c r="CG26" s="149">
        <f t="shared" si="86"/>
        <v>0</v>
      </c>
      <c r="CH26" s="149">
        <f t="shared" si="87"/>
        <v>0</v>
      </c>
      <c r="CI26" s="149">
        <f t="shared" si="88"/>
        <v>0</v>
      </c>
      <c r="CJ26" s="149">
        <f t="shared" si="89"/>
        <v>0</v>
      </c>
      <c r="CK26" s="149">
        <f t="shared" si="90"/>
        <v>0</v>
      </c>
      <c r="CL26" s="149">
        <f t="shared" si="116"/>
        <v>0</v>
      </c>
      <c r="CM26" s="149">
        <f t="shared" si="91"/>
        <v>0</v>
      </c>
      <c r="CN26" s="150">
        <f t="shared" si="92"/>
        <v>0</v>
      </c>
      <c r="CO26" s="71"/>
      <c r="CP26" s="72"/>
      <c r="CQ26" s="72"/>
      <c r="CR26" s="72"/>
      <c r="CS26" s="72"/>
      <c r="CT26" s="72"/>
      <c r="CU26" s="72"/>
      <c r="CV26" s="72"/>
      <c r="CW26" s="72"/>
      <c r="CX26" s="72"/>
      <c r="CY26" s="72"/>
      <c r="CZ26" s="72"/>
      <c r="DA26" s="72"/>
      <c r="DB26" s="72"/>
      <c r="DC26" s="72"/>
      <c r="DD26" s="72"/>
      <c r="DE26" s="72"/>
      <c r="DF26" s="72"/>
      <c r="DG26" s="73"/>
      <c r="DH26" s="149">
        <f t="shared" si="93"/>
        <v>0</v>
      </c>
      <c r="DI26" s="149">
        <f t="shared" si="94"/>
        <v>0</v>
      </c>
      <c r="DJ26" s="149">
        <f t="shared" si="95"/>
        <v>0</v>
      </c>
      <c r="DK26" s="149">
        <f t="shared" si="96"/>
        <v>0</v>
      </c>
      <c r="DL26" s="149">
        <f t="shared" si="97"/>
        <v>0</v>
      </c>
      <c r="DM26" s="149">
        <f t="shared" si="98"/>
        <v>0</v>
      </c>
      <c r="DN26" s="149">
        <f t="shared" si="99"/>
        <v>0</v>
      </c>
      <c r="DO26" s="149">
        <f t="shared" si="100"/>
        <v>0</v>
      </c>
      <c r="DP26" s="149">
        <f t="shared" si="101"/>
        <v>0</v>
      </c>
      <c r="DQ26" s="149">
        <f t="shared" si="102"/>
        <v>0</v>
      </c>
      <c r="DR26" s="149">
        <f t="shared" si="103"/>
        <v>0</v>
      </c>
      <c r="DS26" s="149">
        <f t="shared" si="104"/>
        <v>0</v>
      </c>
      <c r="DT26" s="149">
        <f t="shared" si="105"/>
        <v>0</v>
      </c>
      <c r="DU26" s="149">
        <f t="shared" si="106"/>
        <v>0</v>
      </c>
      <c r="DV26" s="149">
        <f t="shared" si="107"/>
        <v>0</v>
      </c>
      <c r="DW26" s="149">
        <f t="shared" si="108"/>
        <v>0</v>
      </c>
      <c r="DX26" s="149">
        <f t="shared" si="109"/>
        <v>0</v>
      </c>
      <c r="DY26" s="149">
        <f t="shared" si="110"/>
        <v>0</v>
      </c>
      <c r="DZ26" s="149">
        <f t="shared" si="111"/>
        <v>0</v>
      </c>
      <c r="EA26" s="149">
        <f t="shared" si="111"/>
        <v>0</v>
      </c>
      <c r="EB26" s="149">
        <f t="shared" si="67"/>
        <v>0</v>
      </c>
      <c r="EC26" s="149">
        <f t="shared" si="112"/>
        <v>0</v>
      </c>
      <c r="ED26" s="150">
        <f t="shared" ca="1" si="113"/>
        <v>0</v>
      </c>
      <c r="EE26" s="74"/>
      <c r="EF26" s="68"/>
      <c r="EG26" s="149" t="str">
        <f t="shared" si="68"/>
        <v/>
      </c>
      <c r="EH26" s="149" t="str">
        <f t="shared" si="114"/>
        <v/>
      </c>
      <c r="EI26" s="149" t="str">
        <f t="shared" si="69"/>
        <v/>
      </c>
      <c r="EJ26" s="149">
        <f t="shared" ca="1" si="115"/>
        <v>0</v>
      </c>
      <c r="EK26" s="149">
        <f t="shared" si="70"/>
        <v>0</v>
      </c>
      <c r="EL26" s="149">
        <f t="shared" si="71"/>
        <v>0</v>
      </c>
    </row>
    <row r="27" spans="1:142" x14ac:dyDescent="0.35">
      <c r="A27" s="62">
        <f>ROWS($12:27)-1</f>
        <v>15</v>
      </c>
      <c r="B27" s="63"/>
      <c r="C27" s="64"/>
      <c r="D27" s="64"/>
      <c r="E27" s="65"/>
      <c r="F27" s="66"/>
      <c r="G27" s="67"/>
      <c r="H27" s="28">
        <f t="shared" si="21"/>
        <v>0</v>
      </c>
      <c r="I27" s="178">
        <f t="shared" si="72"/>
        <v>0</v>
      </c>
      <c r="J27" s="174">
        <f t="shared" si="23"/>
        <v>0</v>
      </c>
      <c r="K27" s="174">
        <f t="shared" si="24"/>
        <v>0</v>
      </c>
      <c r="L27" s="174">
        <f t="shared" si="25"/>
        <v>0</v>
      </c>
      <c r="M27" s="174">
        <f t="shared" si="73"/>
        <v>0</v>
      </c>
      <c r="N27" s="174">
        <f t="shared" si="74"/>
        <v>0</v>
      </c>
      <c r="O27" s="174">
        <f t="shared" si="75"/>
        <v>0</v>
      </c>
      <c r="P27" s="174">
        <f t="shared" si="28"/>
        <v>0</v>
      </c>
      <c r="Q27" s="174">
        <f t="shared" si="29"/>
        <v>0</v>
      </c>
      <c r="R27" s="174">
        <f t="shared" si="30"/>
        <v>0</v>
      </c>
      <c r="S27" s="68"/>
      <c r="T27" s="174">
        <f t="shared" si="31"/>
        <v>0</v>
      </c>
      <c r="U27" s="174">
        <f t="shared" si="76"/>
        <v>0</v>
      </c>
      <c r="V27" s="174">
        <f t="shared" si="77"/>
        <v>0</v>
      </c>
      <c r="W27" s="174">
        <f t="shared" si="34"/>
        <v>0</v>
      </c>
      <c r="X27" s="174">
        <f t="shared" si="78"/>
        <v>0</v>
      </c>
      <c r="Y27" s="174">
        <f t="shared" si="36"/>
        <v>0</v>
      </c>
      <c r="Z27" s="174">
        <f t="shared" si="37"/>
        <v>0</v>
      </c>
      <c r="AA27" s="174">
        <f t="shared" si="38"/>
        <v>0</v>
      </c>
      <c r="AB27" s="221"/>
      <c r="AC27" s="174">
        <f t="shared" si="39"/>
        <v>0</v>
      </c>
      <c r="AD27" s="179">
        <f t="shared" si="79"/>
        <v>0</v>
      </c>
      <c r="AE27" s="69"/>
      <c r="AF27" s="70"/>
      <c r="AG27" s="149">
        <f t="shared" si="41"/>
        <v>0</v>
      </c>
      <c r="AH27" s="176">
        <f t="shared" si="42"/>
        <v>0</v>
      </c>
      <c r="AI27" s="174">
        <f t="shared" si="80"/>
        <v>0</v>
      </c>
      <c r="AJ27" s="149">
        <f t="shared" si="81"/>
        <v>0</v>
      </c>
      <c r="AK27" s="71"/>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180">
        <f t="shared" si="82"/>
        <v>1</v>
      </c>
      <c r="BK27" s="149">
        <f t="shared" si="83"/>
        <v>0</v>
      </c>
      <c r="BL27" s="149">
        <f t="shared" si="43"/>
        <v>0</v>
      </c>
      <c r="BM27" s="149">
        <f t="shared" si="44"/>
        <v>0</v>
      </c>
      <c r="BN27" s="149">
        <f t="shared" si="45"/>
        <v>0</v>
      </c>
      <c r="BO27" s="149">
        <f t="shared" si="46"/>
        <v>0</v>
      </c>
      <c r="BP27" s="149">
        <f t="shared" si="47"/>
        <v>0</v>
      </c>
      <c r="BQ27" s="149">
        <f t="shared" si="48"/>
        <v>0</v>
      </c>
      <c r="BR27" s="149">
        <f t="shared" si="49"/>
        <v>0</v>
      </c>
      <c r="BS27" s="149">
        <f t="shared" si="50"/>
        <v>0</v>
      </c>
      <c r="BT27" s="149">
        <f t="shared" si="51"/>
        <v>0</v>
      </c>
      <c r="BU27" s="149">
        <f t="shared" si="52"/>
        <v>0</v>
      </c>
      <c r="BV27" s="149">
        <f t="shared" si="53"/>
        <v>0</v>
      </c>
      <c r="BW27" s="149">
        <f t="shared" si="54"/>
        <v>0</v>
      </c>
      <c r="BX27" s="149">
        <f t="shared" si="55"/>
        <v>0</v>
      </c>
      <c r="BY27" s="149">
        <f t="shared" si="56"/>
        <v>0</v>
      </c>
      <c r="BZ27" s="149">
        <f t="shared" si="57"/>
        <v>0</v>
      </c>
      <c r="CA27" s="149">
        <f t="shared" si="58"/>
        <v>0</v>
      </c>
      <c r="CB27" s="149">
        <f t="shared" si="59"/>
        <v>0</v>
      </c>
      <c r="CC27" s="149">
        <f t="shared" si="60"/>
        <v>0</v>
      </c>
      <c r="CD27" s="149">
        <f t="shared" si="61"/>
        <v>0</v>
      </c>
      <c r="CE27" s="149">
        <f t="shared" si="84"/>
        <v>0</v>
      </c>
      <c r="CF27" s="149">
        <f t="shared" si="85"/>
        <v>0</v>
      </c>
      <c r="CG27" s="149">
        <f t="shared" si="86"/>
        <v>0</v>
      </c>
      <c r="CH27" s="149">
        <f t="shared" si="87"/>
        <v>0</v>
      </c>
      <c r="CI27" s="149">
        <f t="shared" si="88"/>
        <v>0</v>
      </c>
      <c r="CJ27" s="149">
        <f t="shared" si="89"/>
        <v>0</v>
      </c>
      <c r="CK27" s="149">
        <f t="shared" si="90"/>
        <v>0</v>
      </c>
      <c r="CL27" s="149">
        <f t="shared" si="116"/>
        <v>0</v>
      </c>
      <c r="CM27" s="149">
        <f t="shared" si="91"/>
        <v>0</v>
      </c>
      <c r="CN27" s="150">
        <f t="shared" si="92"/>
        <v>0</v>
      </c>
      <c r="CO27" s="71"/>
      <c r="CP27" s="72"/>
      <c r="CQ27" s="72"/>
      <c r="CR27" s="72"/>
      <c r="CS27" s="72"/>
      <c r="CT27" s="72"/>
      <c r="CU27" s="72"/>
      <c r="CV27" s="72"/>
      <c r="CW27" s="72"/>
      <c r="CX27" s="72"/>
      <c r="CY27" s="72"/>
      <c r="CZ27" s="72"/>
      <c r="DA27" s="72"/>
      <c r="DB27" s="72"/>
      <c r="DC27" s="72"/>
      <c r="DD27" s="72"/>
      <c r="DE27" s="72"/>
      <c r="DF27" s="72"/>
      <c r="DG27" s="73"/>
      <c r="DH27" s="149">
        <f t="shared" si="93"/>
        <v>0</v>
      </c>
      <c r="DI27" s="149">
        <f t="shared" si="94"/>
        <v>0</v>
      </c>
      <c r="DJ27" s="149">
        <f t="shared" si="95"/>
        <v>0</v>
      </c>
      <c r="DK27" s="149">
        <f t="shared" si="96"/>
        <v>0</v>
      </c>
      <c r="DL27" s="149">
        <f t="shared" si="97"/>
        <v>0</v>
      </c>
      <c r="DM27" s="149">
        <f t="shared" si="98"/>
        <v>0</v>
      </c>
      <c r="DN27" s="149">
        <f t="shared" si="99"/>
        <v>0</v>
      </c>
      <c r="DO27" s="149">
        <f t="shared" si="100"/>
        <v>0</v>
      </c>
      <c r="DP27" s="149">
        <f t="shared" si="101"/>
        <v>0</v>
      </c>
      <c r="DQ27" s="149">
        <f t="shared" si="102"/>
        <v>0</v>
      </c>
      <c r="DR27" s="149">
        <f t="shared" si="103"/>
        <v>0</v>
      </c>
      <c r="DS27" s="149">
        <f t="shared" si="104"/>
        <v>0</v>
      </c>
      <c r="DT27" s="149">
        <f t="shared" si="105"/>
        <v>0</v>
      </c>
      <c r="DU27" s="149">
        <f t="shared" si="106"/>
        <v>0</v>
      </c>
      <c r="DV27" s="149">
        <f t="shared" si="107"/>
        <v>0</v>
      </c>
      <c r="DW27" s="149">
        <f t="shared" si="108"/>
        <v>0</v>
      </c>
      <c r="DX27" s="149">
        <f t="shared" si="109"/>
        <v>0</v>
      </c>
      <c r="DY27" s="149">
        <f t="shared" si="110"/>
        <v>0</v>
      </c>
      <c r="DZ27" s="149">
        <f t="shared" si="111"/>
        <v>0</v>
      </c>
      <c r="EA27" s="149">
        <f t="shared" si="111"/>
        <v>0</v>
      </c>
      <c r="EB27" s="149">
        <f t="shared" si="67"/>
        <v>0</v>
      </c>
      <c r="EC27" s="149">
        <f t="shared" si="112"/>
        <v>0</v>
      </c>
      <c r="ED27" s="150">
        <f t="shared" ca="1" si="113"/>
        <v>0</v>
      </c>
      <c r="EE27" s="74"/>
      <c r="EF27" s="68"/>
      <c r="EG27" s="149" t="str">
        <f t="shared" si="68"/>
        <v/>
      </c>
      <c r="EH27" s="149" t="str">
        <f t="shared" si="114"/>
        <v/>
      </c>
      <c r="EI27" s="149" t="str">
        <f t="shared" si="69"/>
        <v/>
      </c>
      <c r="EJ27" s="149">
        <f t="shared" ca="1" si="115"/>
        <v>0</v>
      </c>
      <c r="EK27" s="149">
        <f t="shared" si="70"/>
        <v>0</v>
      </c>
      <c r="EL27" s="149">
        <f t="shared" si="71"/>
        <v>0</v>
      </c>
    </row>
    <row r="28" spans="1:142" x14ac:dyDescent="0.35">
      <c r="A28" s="62">
        <f>ROWS($12:28)-1</f>
        <v>16</v>
      </c>
      <c r="B28" s="63"/>
      <c r="C28" s="64"/>
      <c r="D28" s="64"/>
      <c r="E28" s="65"/>
      <c r="F28" s="66"/>
      <c r="G28" s="67"/>
      <c r="H28" s="28">
        <f t="shared" si="21"/>
        <v>0</v>
      </c>
      <c r="I28" s="178">
        <f t="shared" si="72"/>
        <v>0</v>
      </c>
      <c r="J28" s="174">
        <f t="shared" si="23"/>
        <v>0</v>
      </c>
      <c r="K28" s="174">
        <f t="shared" si="24"/>
        <v>0</v>
      </c>
      <c r="L28" s="174">
        <f t="shared" si="25"/>
        <v>0</v>
      </c>
      <c r="M28" s="174">
        <f t="shared" si="73"/>
        <v>0</v>
      </c>
      <c r="N28" s="174">
        <f t="shared" si="74"/>
        <v>0</v>
      </c>
      <c r="O28" s="174">
        <f t="shared" si="75"/>
        <v>0</v>
      </c>
      <c r="P28" s="174">
        <f t="shared" si="28"/>
        <v>0</v>
      </c>
      <c r="Q28" s="174">
        <f t="shared" si="29"/>
        <v>0</v>
      </c>
      <c r="R28" s="174">
        <f t="shared" si="30"/>
        <v>0</v>
      </c>
      <c r="S28" s="68"/>
      <c r="T28" s="174">
        <f t="shared" si="31"/>
        <v>0</v>
      </c>
      <c r="U28" s="174">
        <f t="shared" si="76"/>
        <v>0</v>
      </c>
      <c r="V28" s="174">
        <f t="shared" si="77"/>
        <v>0</v>
      </c>
      <c r="W28" s="174">
        <f t="shared" si="34"/>
        <v>0</v>
      </c>
      <c r="X28" s="174">
        <f t="shared" si="78"/>
        <v>0</v>
      </c>
      <c r="Y28" s="174">
        <f t="shared" si="36"/>
        <v>0</v>
      </c>
      <c r="Z28" s="174">
        <f t="shared" si="37"/>
        <v>0</v>
      </c>
      <c r="AA28" s="174">
        <f t="shared" si="38"/>
        <v>0</v>
      </c>
      <c r="AB28" s="221"/>
      <c r="AC28" s="174">
        <f t="shared" si="39"/>
        <v>0</v>
      </c>
      <c r="AD28" s="179">
        <f t="shared" si="79"/>
        <v>0</v>
      </c>
      <c r="AE28" s="69"/>
      <c r="AF28" s="70"/>
      <c r="AG28" s="149">
        <f t="shared" si="41"/>
        <v>0</v>
      </c>
      <c r="AH28" s="176">
        <f t="shared" si="42"/>
        <v>0</v>
      </c>
      <c r="AI28" s="174">
        <f t="shared" si="80"/>
        <v>0</v>
      </c>
      <c r="AJ28" s="149">
        <f t="shared" si="81"/>
        <v>0</v>
      </c>
      <c r="AK28" s="71"/>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180">
        <f t="shared" si="82"/>
        <v>1</v>
      </c>
      <c r="BK28" s="149">
        <f t="shared" si="83"/>
        <v>0</v>
      </c>
      <c r="BL28" s="149">
        <f t="shared" si="43"/>
        <v>0</v>
      </c>
      <c r="BM28" s="149">
        <f t="shared" si="44"/>
        <v>0</v>
      </c>
      <c r="BN28" s="149">
        <f t="shared" si="45"/>
        <v>0</v>
      </c>
      <c r="BO28" s="149">
        <f t="shared" si="46"/>
        <v>0</v>
      </c>
      <c r="BP28" s="149">
        <f t="shared" si="47"/>
        <v>0</v>
      </c>
      <c r="BQ28" s="149">
        <f t="shared" si="48"/>
        <v>0</v>
      </c>
      <c r="BR28" s="149">
        <f t="shared" si="49"/>
        <v>0</v>
      </c>
      <c r="BS28" s="149">
        <f t="shared" si="50"/>
        <v>0</v>
      </c>
      <c r="BT28" s="149">
        <f t="shared" si="51"/>
        <v>0</v>
      </c>
      <c r="BU28" s="149">
        <f t="shared" si="52"/>
        <v>0</v>
      </c>
      <c r="BV28" s="149">
        <f t="shared" si="53"/>
        <v>0</v>
      </c>
      <c r="BW28" s="149">
        <f t="shared" si="54"/>
        <v>0</v>
      </c>
      <c r="BX28" s="149">
        <f t="shared" si="55"/>
        <v>0</v>
      </c>
      <c r="BY28" s="149">
        <f t="shared" si="56"/>
        <v>0</v>
      </c>
      <c r="BZ28" s="149">
        <f t="shared" si="57"/>
        <v>0</v>
      </c>
      <c r="CA28" s="149">
        <f t="shared" si="58"/>
        <v>0</v>
      </c>
      <c r="CB28" s="149">
        <f t="shared" si="59"/>
        <v>0</v>
      </c>
      <c r="CC28" s="149">
        <f t="shared" si="60"/>
        <v>0</v>
      </c>
      <c r="CD28" s="149">
        <f t="shared" si="61"/>
        <v>0</v>
      </c>
      <c r="CE28" s="149">
        <f t="shared" si="84"/>
        <v>0</v>
      </c>
      <c r="CF28" s="149">
        <f t="shared" si="85"/>
        <v>0</v>
      </c>
      <c r="CG28" s="149">
        <f t="shared" si="86"/>
        <v>0</v>
      </c>
      <c r="CH28" s="149">
        <f t="shared" si="87"/>
        <v>0</v>
      </c>
      <c r="CI28" s="149">
        <f t="shared" si="88"/>
        <v>0</v>
      </c>
      <c r="CJ28" s="149">
        <f t="shared" si="89"/>
        <v>0</v>
      </c>
      <c r="CK28" s="149">
        <f t="shared" si="90"/>
        <v>0</v>
      </c>
      <c r="CL28" s="149">
        <f t="shared" si="116"/>
        <v>0</v>
      </c>
      <c r="CM28" s="149">
        <f t="shared" si="91"/>
        <v>0</v>
      </c>
      <c r="CN28" s="150">
        <f t="shared" si="92"/>
        <v>0</v>
      </c>
      <c r="CO28" s="71"/>
      <c r="CP28" s="72"/>
      <c r="CQ28" s="72"/>
      <c r="CR28" s="72"/>
      <c r="CS28" s="72"/>
      <c r="CT28" s="72"/>
      <c r="CU28" s="72"/>
      <c r="CV28" s="72"/>
      <c r="CW28" s="72"/>
      <c r="CX28" s="72"/>
      <c r="CY28" s="72"/>
      <c r="CZ28" s="72"/>
      <c r="DA28" s="72"/>
      <c r="DB28" s="72"/>
      <c r="DC28" s="72"/>
      <c r="DD28" s="72"/>
      <c r="DE28" s="72"/>
      <c r="DF28" s="72"/>
      <c r="DG28" s="73"/>
      <c r="DH28" s="149">
        <f t="shared" si="93"/>
        <v>0</v>
      </c>
      <c r="DI28" s="149">
        <f t="shared" si="94"/>
        <v>0</v>
      </c>
      <c r="DJ28" s="149">
        <f t="shared" si="95"/>
        <v>0</v>
      </c>
      <c r="DK28" s="149">
        <f t="shared" si="96"/>
        <v>0</v>
      </c>
      <c r="DL28" s="149">
        <f t="shared" si="97"/>
        <v>0</v>
      </c>
      <c r="DM28" s="149">
        <f t="shared" si="98"/>
        <v>0</v>
      </c>
      <c r="DN28" s="149">
        <f t="shared" si="99"/>
        <v>0</v>
      </c>
      <c r="DO28" s="149">
        <f t="shared" si="100"/>
        <v>0</v>
      </c>
      <c r="DP28" s="149">
        <f t="shared" si="101"/>
        <v>0</v>
      </c>
      <c r="DQ28" s="149">
        <f t="shared" si="102"/>
        <v>0</v>
      </c>
      <c r="DR28" s="149">
        <f t="shared" si="103"/>
        <v>0</v>
      </c>
      <c r="DS28" s="149">
        <f t="shared" si="104"/>
        <v>0</v>
      </c>
      <c r="DT28" s="149">
        <f t="shared" si="105"/>
        <v>0</v>
      </c>
      <c r="DU28" s="149">
        <f t="shared" si="106"/>
        <v>0</v>
      </c>
      <c r="DV28" s="149">
        <f t="shared" si="107"/>
        <v>0</v>
      </c>
      <c r="DW28" s="149">
        <f t="shared" si="108"/>
        <v>0</v>
      </c>
      <c r="DX28" s="149">
        <f t="shared" si="109"/>
        <v>0</v>
      </c>
      <c r="DY28" s="149">
        <f t="shared" si="110"/>
        <v>0</v>
      </c>
      <c r="DZ28" s="149">
        <f t="shared" si="111"/>
        <v>0</v>
      </c>
      <c r="EA28" s="149">
        <f t="shared" si="111"/>
        <v>0</v>
      </c>
      <c r="EB28" s="149">
        <f t="shared" si="67"/>
        <v>0</v>
      </c>
      <c r="EC28" s="149">
        <f t="shared" si="112"/>
        <v>0</v>
      </c>
      <c r="ED28" s="150">
        <f t="shared" ca="1" si="113"/>
        <v>0</v>
      </c>
      <c r="EE28" s="74"/>
      <c r="EF28" s="68"/>
      <c r="EG28" s="149" t="str">
        <f t="shared" si="68"/>
        <v/>
      </c>
      <c r="EH28" s="149" t="str">
        <f t="shared" si="114"/>
        <v/>
      </c>
      <c r="EI28" s="149" t="str">
        <f t="shared" si="69"/>
        <v/>
      </c>
      <c r="EJ28" s="149">
        <f t="shared" ca="1" si="115"/>
        <v>0</v>
      </c>
      <c r="EK28" s="149">
        <f t="shared" si="70"/>
        <v>0</v>
      </c>
      <c r="EL28" s="149">
        <f t="shared" si="71"/>
        <v>0</v>
      </c>
    </row>
    <row r="29" spans="1:142" x14ac:dyDescent="0.35">
      <c r="A29" s="62">
        <f>ROWS($12:29)-1</f>
        <v>17</v>
      </c>
      <c r="B29" s="63"/>
      <c r="C29" s="64"/>
      <c r="D29" s="64"/>
      <c r="E29" s="65"/>
      <c r="F29" s="66"/>
      <c r="G29" s="67"/>
      <c r="H29" s="28">
        <f t="shared" si="21"/>
        <v>0</v>
      </c>
      <c r="I29" s="178">
        <f t="shared" si="72"/>
        <v>0</v>
      </c>
      <c r="J29" s="174">
        <f t="shared" si="23"/>
        <v>0</v>
      </c>
      <c r="K29" s="174">
        <f t="shared" si="24"/>
        <v>0</v>
      </c>
      <c r="L29" s="174">
        <f t="shared" si="25"/>
        <v>0</v>
      </c>
      <c r="M29" s="174">
        <f t="shared" si="73"/>
        <v>0</v>
      </c>
      <c r="N29" s="174">
        <f t="shared" si="74"/>
        <v>0</v>
      </c>
      <c r="O29" s="174">
        <f t="shared" si="75"/>
        <v>0</v>
      </c>
      <c r="P29" s="174">
        <f t="shared" si="28"/>
        <v>0</v>
      </c>
      <c r="Q29" s="174">
        <f t="shared" si="29"/>
        <v>0</v>
      </c>
      <c r="R29" s="174">
        <f t="shared" si="30"/>
        <v>0</v>
      </c>
      <c r="S29" s="68"/>
      <c r="T29" s="174">
        <f t="shared" si="31"/>
        <v>0</v>
      </c>
      <c r="U29" s="174">
        <f t="shared" si="76"/>
        <v>0</v>
      </c>
      <c r="V29" s="174">
        <f t="shared" si="77"/>
        <v>0</v>
      </c>
      <c r="W29" s="174">
        <f t="shared" si="34"/>
        <v>0</v>
      </c>
      <c r="X29" s="174">
        <f t="shared" si="78"/>
        <v>0</v>
      </c>
      <c r="Y29" s="174">
        <f t="shared" si="36"/>
        <v>0</v>
      </c>
      <c r="Z29" s="174">
        <f t="shared" si="37"/>
        <v>0</v>
      </c>
      <c r="AA29" s="174">
        <f t="shared" si="38"/>
        <v>0</v>
      </c>
      <c r="AB29" s="221"/>
      <c r="AC29" s="174">
        <f t="shared" si="39"/>
        <v>0</v>
      </c>
      <c r="AD29" s="179">
        <f t="shared" si="79"/>
        <v>0</v>
      </c>
      <c r="AE29" s="69"/>
      <c r="AF29" s="70"/>
      <c r="AG29" s="149">
        <f t="shared" si="41"/>
        <v>0</v>
      </c>
      <c r="AH29" s="176">
        <f t="shared" si="42"/>
        <v>0</v>
      </c>
      <c r="AI29" s="174">
        <f t="shared" si="80"/>
        <v>0</v>
      </c>
      <c r="AJ29" s="149">
        <f t="shared" si="81"/>
        <v>0</v>
      </c>
      <c r="AK29" s="71"/>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180">
        <f t="shared" si="82"/>
        <v>1</v>
      </c>
      <c r="BK29" s="149">
        <f t="shared" si="83"/>
        <v>0</v>
      </c>
      <c r="BL29" s="149">
        <f t="shared" si="43"/>
        <v>0</v>
      </c>
      <c r="BM29" s="149">
        <f t="shared" si="44"/>
        <v>0</v>
      </c>
      <c r="BN29" s="149">
        <f t="shared" si="45"/>
        <v>0</v>
      </c>
      <c r="BO29" s="149">
        <f t="shared" si="46"/>
        <v>0</v>
      </c>
      <c r="BP29" s="149">
        <f t="shared" si="47"/>
        <v>0</v>
      </c>
      <c r="BQ29" s="149">
        <f t="shared" si="48"/>
        <v>0</v>
      </c>
      <c r="BR29" s="149">
        <f t="shared" si="49"/>
        <v>0</v>
      </c>
      <c r="BS29" s="149">
        <f t="shared" si="50"/>
        <v>0</v>
      </c>
      <c r="BT29" s="149">
        <f t="shared" si="51"/>
        <v>0</v>
      </c>
      <c r="BU29" s="149">
        <f t="shared" si="52"/>
        <v>0</v>
      </c>
      <c r="BV29" s="149">
        <f t="shared" si="53"/>
        <v>0</v>
      </c>
      <c r="BW29" s="149">
        <f t="shared" si="54"/>
        <v>0</v>
      </c>
      <c r="BX29" s="149">
        <f t="shared" si="55"/>
        <v>0</v>
      </c>
      <c r="BY29" s="149">
        <f t="shared" si="56"/>
        <v>0</v>
      </c>
      <c r="BZ29" s="149">
        <f t="shared" si="57"/>
        <v>0</v>
      </c>
      <c r="CA29" s="149">
        <f t="shared" si="58"/>
        <v>0</v>
      </c>
      <c r="CB29" s="149">
        <f t="shared" si="59"/>
        <v>0</v>
      </c>
      <c r="CC29" s="149">
        <f t="shared" si="60"/>
        <v>0</v>
      </c>
      <c r="CD29" s="149">
        <f t="shared" si="61"/>
        <v>0</v>
      </c>
      <c r="CE29" s="149">
        <f t="shared" si="84"/>
        <v>0</v>
      </c>
      <c r="CF29" s="149">
        <f t="shared" si="85"/>
        <v>0</v>
      </c>
      <c r="CG29" s="149">
        <f t="shared" si="86"/>
        <v>0</v>
      </c>
      <c r="CH29" s="149">
        <f t="shared" si="87"/>
        <v>0</v>
      </c>
      <c r="CI29" s="149">
        <f t="shared" si="88"/>
        <v>0</v>
      </c>
      <c r="CJ29" s="149">
        <f t="shared" si="89"/>
        <v>0</v>
      </c>
      <c r="CK29" s="149">
        <f t="shared" si="90"/>
        <v>0</v>
      </c>
      <c r="CL29" s="149">
        <f t="shared" si="116"/>
        <v>0</v>
      </c>
      <c r="CM29" s="149">
        <f t="shared" si="91"/>
        <v>0</v>
      </c>
      <c r="CN29" s="150">
        <f t="shared" si="92"/>
        <v>0</v>
      </c>
      <c r="CO29" s="71"/>
      <c r="CP29" s="72"/>
      <c r="CQ29" s="72"/>
      <c r="CR29" s="72"/>
      <c r="CS29" s="72"/>
      <c r="CT29" s="72"/>
      <c r="CU29" s="72"/>
      <c r="CV29" s="72"/>
      <c r="CW29" s="72"/>
      <c r="CX29" s="72"/>
      <c r="CY29" s="72"/>
      <c r="CZ29" s="72"/>
      <c r="DA29" s="72"/>
      <c r="DB29" s="72"/>
      <c r="DC29" s="72"/>
      <c r="DD29" s="72"/>
      <c r="DE29" s="72"/>
      <c r="DF29" s="72"/>
      <c r="DG29" s="73"/>
      <c r="DH29" s="149">
        <f t="shared" si="93"/>
        <v>0</v>
      </c>
      <c r="DI29" s="149">
        <f t="shared" si="94"/>
        <v>0</v>
      </c>
      <c r="DJ29" s="149">
        <f t="shared" si="95"/>
        <v>0</v>
      </c>
      <c r="DK29" s="149">
        <f t="shared" si="96"/>
        <v>0</v>
      </c>
      <c r="DL29" s="149">
        <f t="shared" si="97"/>
        <v>0</v>
      </c>
      <c r="DM29" s="149">
        <f t="shared" si="98"/>
        <v>0</v>
      </c>
      <c r="DN29" s="149">
        <f t="shared" si="99"/>
        <v>0</v>
      </c>
      <c r="DO29" s="149">
        <f t="shared" si="100"/>
        <v>0</v>
      </c>
      <c r="DP29" s="149">
        <f t="shared" si="101"/>
        <v>0</v>
      </c>
      <c r="DQ29" s="149">
        <f t="shared" si="102"/>
        <v>0</v>
      </c>
      <c r="DR29" s="149">
        <f t="shared" si="103"/>
        <v>0</v>
      </c>
      <c r="DS29" s="149">
        <f t="shared" si="104"/>
        <v>0</v>
      </c>
      <c r="DT29" s="149">
        <f t="shared" si="105"/>
        <v>0</v>
      </c>
      <c r="DU29" s="149">
        <f t="shared" si="106"/>
        <v>0</v>
      </c>
      <c r="DV29" s="149">
        <f t="shared" si="107"/>
        <v>0</v>
      </c>
      <c r="DW29" s="149">
        <f t="shared" si="108"/>
        <v>0</v>
      </c>
      <c r="DX29" s="149">
        <f t="shared" si="109"/>
        <v>0</v>
      </c>
      <c r="DY29" s="149">
        <f t="shared" si="110"/>
        <v>0</v>
      </c>
      <c r="DZ29" s="149">
        <f t="shared" si="111"/>
        <v>0</v>
      </c>
      <c r="EA29" s="149">
        <f t="shared" si="111"/>
        <v>0</v>
      </c>
      <c r="EB29" s="149">
        <f t="shared" si="67"/>
        <v>0</v>
      </c>
      <c r="EC29" s="149">
        <f t="shared" si="112"/>
        <v>0</v>
      </c>
      <c r="ED29" s="150">
        <f t="shared" ca="1" si="113"/>
        <v>0</v>
      </c>
      <c r="EE29" s="74"/>
      <c r="EF29" s="68"/>
      <c r="EG29" s="149" t="str">
        <f t="shared" si="68"/>
        <v/>
      </c>
      <c r="EH29" s="149" t="str">
        <f t="shared" si="114"/>
        <v/>
      </c>
      <c r="EI29" s="149" t="str">
        <f t="shared" si="69"/>
        <v/>
      </c>
      <c r="EJ29" s="149">
        <f t="shared" ca="1" si="115"/>
        <v>0</v>
      </c>
      <c r="EK29" s="149">
        <f t="shared" si="70"/>
        <v>0</v>
      </c>
      <c r="EL29" s="149">
        <f t="shared" si="71"/>
        <v>0</v>
      </c>
    </row>
    <row r="30" spans="1:142" x14ac:dyDescent="0.35">
      <c r="A30" s="62">
        <f>ROWS($12:30)-1</f>
        <v>18</v>
      </c>
      <c r="B30" s="63"/>
      <c r="C30" s="64"/>
      <c r="D30" s="64"/>
      <c r="E30" s="65"/>
      <c r="F30" s="66"/>
      <c r="G30" s="67"/>
      <c r="H30" s="28">
        <f t="shared" si="21"/>
        <v>0</v>
      </c>
      <c r="I30" s="178">
        <f t="shared" si="72"/>
        <v>0</v>
      </c>
      <c r="J30" s="174">
        <f t="shared" si="23"/>
        <v>0</v>
      </c>
      <c r="K30" s="174">
        <f t="shared" si="24"/>
        <v>0</v>
      </c>
      <c r="L30" s="174">
        <f t="shared" si="25"/>
        <v>0</v>
      </c>
      <c r="M30" s="174">
        <f t="shared" si="73"/>
        <v>0</v>
      </c>
      <c r="N30" s="174">
        <f t="shared" si="74"/>
        <v>0</v>
      </c>
      <c r="O30" s="174">
        <f t="shared" si="75"/>
        <v>0</v>
      </c>
      <c r="P30" s="174">
        <f t="shared" si="28"/>
        <v>0</v>
      </c>
      <c r="Q30" s="174">
        <f t="shared" si="29"/>
        <v>0</v>
      </c>
      <c r="R30" s="174">
        <f t="shared" si="30"/>
        <v>0</v>
      </c>
      <c r="S30" s="68"/>
      <c r="T30" s="174">
        <f t="shared" si="31"/>
        <v>0</v>
      </c>
      <c r="U30" s="174">
        <f t="shared" si="76"/>
        <v>0</v>
      </c>
      <c r="V30" s="174">
        <f t="shared" si="77"/>
        <v>0</v>
      </c>
      <c r="W30" s="174">
        <f t="shared" si="34"/>
        <v>0</v>
      </c>
      <c r="X30" s="174">
        <f t="shared" si="78"/>
        <v>0</v>
      </c>
      <c r="Y30" s="174">
        <f t="shared" si="36"/>
        <v>0</v>
      </c>
      <c r="Z30" s="174">
        <f t="shared" si="37"/>
        <v>0</v>
      </c>
      <c r="AA30" s="174">
        <f t="shared" si="38"/>
        <v>0</v>
      </c>
      <c r="AB30" s="221"/>
      <c r="AC30" s="174">
        <f t="shared" si="39"/>
        <v>0</v>
      </c>
      <c r="AD30" s="179">
        <f t="shared" si="79"/>
        <v>0</v>
      </c>
      <c r="AE30" s="69"/>
      <c r="AF30" s="70"/>
      <c r="AG30" s="149">
        <f t="shared" si="41"/>
        <v>0</v>
      </c>
      <c r="AH30" s="176">
        <f t="shared" si="42"/>
        <v>0</v>
      </c>
      <c r="AI30" s="174">
        <f t="shared" si="80"/>
        <v>0</v>
      </c>
      <c r="AJ30" s="149">
        <f t="shared" si="81"/>
        <v>0</v>
      </c>
      <c r="AK30" s="71"/>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180">
        <f t="shared" si="82"/>
        <v>1</v>
      </c>
      <c r="BK30" s="149">
        <f t="shared" si="83"/>
        <v>0</v>
      </c>
      <c r="BL30" s="149">
        <f t="shared" si="43"/>
        <v>0</v>
      </c>
      <c r="BM30" s="149">
        <f t="shared" si="44"/>
        <v>0</v>
      </c>
      <c r="BN30" s="149">
        <f t="shared" si="45"/>
        <v>0</v>
      </c>
      <c r="BO30" s="149">
        <f t="shared" si="46"/>
        <v>0</v>
      </c>
      <c r="BP30" s="149">
        <f t="shared" si="47"/>
        <v>0</v>
      </c>
      <c r="BQ30" s="149">
        <f t="shared" si="48"/>
        <v>0</v>
      </c>
      <c r="BR30" s="149">
        <f t="shared" si="49"/>
        <v>0</v>
      </c>
      <c r="BS30" s="149">
        <f t="shared" si="50"/>
        <v>0</v>
      </c>
      <c r="BT30" s="149">
        <f t="shared" si="51"/>
        <v>0</v>
      </c>
      <c r="BU30" s="149">
        <f t="shared" si="52"/>
        <v>0</v>
      </c>
      <c r="BV30" s="149">
        <f t="shared" si="53"/>
        <v>0</v>
      </c>
      <c r="BW30" s="149">
        <f t="shared" si="54"/>
        <v>0</v>
      </c>
      <c r="BX30" s="149">
        <f t="shared" si="55"/>
        <v>0</v>
      </c>
      <c r="BY30" s="149">
        <f t="shared" si="56"/>
        <v>0</v>
      </c>
      <c r="BZ30" s="149">
        <f t="shared" si="57"/>
        <v>0</v>
      </c>
      <c r="CA30" s="149">
        <f t="shared" si="58"/>
        <v>0</v>
      </c>
      <c r="CB30" s="149">
        <f t="shared" si="59"/>
        <v>0</v>
      </c>
      <c r="CC30" s="149">
        <f t="shared" si="60"/>
        <v>0</v>
      </c>
      <c r="CD30" s="149">
        <f t="shared" si="61"/>
        <v>0</v>
      </c>
      <c r="CE30" s="149">
        <f t="shared" si="84"/>
        <v>0</v>
      </c>
      <c r="CF30" s="149">
        <f t="shared" si="85"/>
        <v>0</v>
      </c>
      <c r="CG30" s="149">
        <f t="shared" si="86"/>
        <v>0</v>
      </c>
      <c r="CH30" s="149">
        <f t="shared" si="87"/>
        <v>0</v>
      </c>
      <c r="CI30" s="149">
        <f t="shared" si="88"/>
        <v>0</v>
      </c>
      <c r="CJ30" s="149">
        <f t="shared" si="89"/>
        <v>0</v>
      </c>
      <c r="CK30" s="149">
        <f t="shared" si="90"/>
        <v>0</v>
      </c>
      <c r="CL30" s="149">
        <f t="shared" si="116"/>
        <v>0</v>
      </c>
      <c r="CM30" s="149">
        <f t="shared" si="91"/>
        <v>0</v>
      </c>
      <c r="CN30" s="150">
        <f t="shared" si="92"/>
        <v>0</v>
      </c>
      <c r="CO30" s="71"/>
      <c r="CP30" s="72"/>
      <c r="CQ30" s="72"/>
      <c r="CR30" s="72"/>
      <c r="CS30" s="72"/>
      <c r="CT30" s="72"/>
      <c r="CU30" s="72"/>
      <c r="CV30" s="72"/>
      <c r="CW30" s="72"/>
      <c r="CX30" s="72"/>
      <c r="CY30" s="72"/>
      <c r="CZ30" s="72"/>
      <c r="DA30" s="72"/>
      <c r="DB30" s="72"/>
      <c r="DC30" s="72"/>
      <c r="DD30" s="72"/>
      <c r="DE30" s="72"/>
      <c r="DF30" s="72"/>
      <c r="DG30" s="73"/>
      <c r="DH30" s="149">
        <f t="shared" si="93"/>
        <v>0</v>
      </c>
      <c r="DI30" s="149">
        <f t="shared" si="94"/>
        <v>0</v>
      </c>
      <c r="DJ30" s="149">
        <f t="shared" si="95"/>
        <v>0</v>
      </c>
      <c r="DK30" s="149">
        <f t="shared" si="96"/>
        <v>0</v>
      </c>
      <c r="DL30" s="149">
        <f t="shared" si="97"/>
        <v>0</v>
      </c>
      <c r="DM30" s="149">
        <f t="shared" si="98"/>
        <v>0</v>
      </c>
      <c r="DN30" s="149">
        <f t="shared" si="99"/>
        <v>0</v>
      </c>
      <c r="DO30" s="149">
        <f t="shared" si="100"/>
        <v>0</v>
      </c>
      <c r="DP30" s="149">
        <f t="shared" si="101"/>
        <v>0</v>
      </c>
      <c r="DQ30" s="149">
        <f t="shared" si="102"/>
        <v>0</v>
      </c>
      <c r="DR30" s="149">
        <f t="shared" si="103"/>
        <v>0</v>
      </c>
      <c r="DS30" s="149">
        <f t="shared" si="104"/>
        <v>0</v>
      </c>
      <c r="DT30" s="149">
        <f t="shared" si="105"/>
        <v>0</v>
      </c>
      <c r="DU30" s="149">
        <f t="shared" si="106"/>
        <v>0</v>
      </c>
      <c r="DV30" s="149">
        <f t="shared" si="107"/>
        <v>0</v>
      </c>
      <c r="DW30" s="149">
        <f t="shared" si="108"/>
        <v>0</v>
      </c>
      <c r="DX30" s="149">
        <f t="shared" si="109"/>
        <v>0</v>
      </c>
      <c r="DY30" s="149">
        <f t="shared" si="110"/>
        <v>0</v>
      </c>
      <c r="DZ30" s="149">
        <f t="shared" si="111"/>
        <v>0</v>
      </c>
      <c r="EA30" s="149">
        <f t="shared" si="111"/>
        <v>0</v>
      </c>
      <c r="EB30" s="149">
        <f t="shared" si="67"/>
        <v>0</v>
      </c>
      <c r="EC30" s="149">
        <f t="shared" si="112"/>
        <v>0</v>
      </c>
      <c r="ED30" s="150">
        <f t="shared" ca="1" si="113"/>
        <v>0</v>
      </c>
      <c r="EE30" s="74"/>
      <c r="EF30" s="68"/>
      <c r="EG30" s="149" t="str">
        <f t="shared" si="68"/>
        <v/>
      </c>
      <c r="EH30" s="149" t="str">
        <f t="shared" si="114"/>
        <v/>
      </c>
      <c r="EI30" s="149" t="str">
        <f t="shared" si="69"/>
        <v/>
      </c>
      <c r="EJ30" s="149">
        <f t="shared" ca="1" si="115"/>
        <v>0</v>
      </c>
      <c r="EK30" s="149">
        <f t="shared" si="70"/>
        <v>0</v>
      </c>
      <c r="EL30" s="149">
        <f t="shared" si="71"/>
        <v>0</v>
      </c>
    </row>
    <row r="31" spans="1:142" x14ac:dyDescent="0.35">
      <c r="A31" s="62">
        <f>ROWS($12:31)-1</f>
        <v>19</v>
      </c>
      <c r="B31" s="63"/>
      <c r="C31" s="64"/>
      <c r="D31" s="64"/>
      <c r="E31" s="65"/>
      <c r="F31" s="66"/>
      <c r="G31" s="67"/>
      <c r="H31" s="28">
        <f t="shared" si="21"/>
        <v>0</v>
      </c>
      <c r="I31" s="178">
        <f t="shared" si="72"/>
        <v>0</v>
      </c>
      <c r="J31" s="174">
        <f t="shared" si="23"/>
        <v>0</v>
      </c>
      <c r="K31" s="174">
        <f t="shared" si="24"/>
        <v>0</v>
      </c>
      <c r="L31" s="174">
        <f t="shared" si="25"/>
        <v>0</v>
      </c>
      <c r="M31" s="174">
        <f t="shared" si="73"/>
        <v>0</v>
      </c>
      <c r="N31" s="174">
        <f t="shared" si="74"/>
        <v>0</v>
      </c>
      <c r="O31" s="174">
        <f t="shared" si="75"/>
        <v>0</v>
      </c>
      <c r="P31" s="174">
        <f t="shared" si="28"/>
        <v>0</v>
      </c>
      <c r="Q31" s="174">
        <f t="shared" si="29"/>
        <v>0</v>
      </c>
      <c r="R31" s="174">
        <f t="shared" si="30"/>
        <v>0</v>
      </c>
      <c r="S31" s="68"/>
      <c r="T31" s="174">
        <f t="shared" si="31"/>
        <v>0</v>
      </c>
      <c r="U31" s="174">
        <f t="shared" si="76"/>
        <v>0</v>
      </c>
      <c r="V31" s="174">
        <f t="shared" si="77"/>
        <v>0</v>
      </c>
      <c r="W31" s="174">
        <f t="shared" si="34"/>
        <v>0</v>
      </c>
      <c r="X31" s="174">
        <f t="shared" si="78"/>
        <v>0</v>
      </c>
      <c r="Y31" s="174">
        <f t="shared" si="36"/>
        <v>0</v>
      </c>
      <c r="Z31" s="174">
        <f t="shared" si="37"/>
        <v>0</v>
      </c>
      <c r="AA31" s="174">
        <f t="shared" si="38"/>
        <v>0</v>
      </c>
      <c r="AB31" s="221"/>
      <c r="AC31" s="174">
        <f t="shared" si="39"/>
        <v>0</v>
      </c>
      <c r="AD31" s="179">
        <f t="shared" si="79"/>
        <v>0</v>
      </c>
      <c r="AE31" s="69"/>
      <c r="AF31" s="70"/>
      <c r="AG31" s="149">
        <f t="shared" si="41"/>
        <v>0</v>
      </c>
      <c r="AH31" s="176">
        <f t="shared" si="42"/>
        <v>0</v>
      </c>
      <c r="AI31" s="174">
        <f t="shared" si="80"/>
        <v>0</v>
      </c>
      <c r="AJ31" s="149">
        <f t="shared" si="81"/>
        <v>0</v>
      </c>
      <c r="AK31" s="71"/>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180">
        <f t="shared" si="82"/>
        <v>1</v>
      </c>
      <c r="BK31" s="149">
        <f t="shared" si="83"/>
        <v>0</v>
      </c>
      <c r="BL31" s="149">
        <f t="shared" si="43"/>
        <v>0</v>
      </c>
      <c r="BM31" s="149">
        <f t="shared" si="44"/>
        <v>0</v>
      </c>
      <c r="BN31" s="149">
        <f t="shared" si="45"/>
        <v>0</v>
      </c>
      <c r="BO31" s="149">
        <f t="shared" si="46"/>
        <v>0</v>
      </c>
      <c r="BP31" s="149">
        <f t="shared" si="47"/>
        <v>0</v>
      </c>
      <c r="BQ31" s="149">
        <f t="shared" si="48"/>
        <v>0</v>
      </c>
      <c r="BR31" s="149">
        <f t="shared" si="49"/>
        <v>0</v>
      </c>
      <c r="BS31" s="149">
        <f t="shared" si="50"/>
        <v>0</v>
      </c>
      <c r="BT31" s="149">
        <f t="shared" si="51"/>
        <v>0</v>
      </c>
      <c r="BU31" s="149">
        <f t="shared" si="52"/>
        <v>0</v>
      </c>
      <c r="BV31" s="149">
        <f t="shared" si="53"/>
        <v>0</v>
      </c>
      <c r="BW31" s="149">
        <f t="shared" si="54"/>
        <v>0</v>
      </c>
      <c r="BX31" s="149">
        <f t="shared" si="55"/>
        <v>0</v>
      </c>
      <c r="BY31" s="149">
        <f t="shared" si="56"/>
        <v>0</v>
      </c>
      <c r="BZ31" s="149">
        <f t="shared" si="57"/>
        <v>0</v>
      </c>
      <c r="CA31" s="149">
        <f t="shared" si="58"/>
        <v>0</v>
      </c>
      <c r="CB31" s="149">
        <f t="shared" si="59"/>
        <v>0</v>
      </c>
      <c r="CC31" s="149">
        <f t="shared" si="60"/>
        <v>0</v>
      </c>
      <c r="CD31" s="149">
        <f t="shared" si="61"/>
        <v>0</v>
      </c>
      <c r="CE31" s="149">
        <f t="shared" si="84"/>
        <v>0</v>
      </c>
      <c r="CF31" s="149">
        <f t="shared" si="85"/>
        <v>0</v>
      </c>
      <c r="CG31" s="149">
        <f t="shared" si="86"/>
        <v>0</v>
      </c>
      <c r="CH31" s="149">
        <f t="shared" si="87"/>
        <v>0</v>
      </c>
      <c r="CI31" s="149">
        <f t="shared" si="88"/>
        <v>0</v>
      </c>
      <c r="CJ31" s="149">
        <f t="shared" si="89"/>
        <v>0</v>
      </c>
      <c r="CK31" s="149">
        <f t="shared" si="90"/>
        <v>0</v>
      </c>
      <c r="CL31" s="149">
        <f t="shared" si="116"/>
        <v>0</v>
      </c>
      <c r="CM31" s="149">
        <f t="shared" si="91"/>
        <v>0</v>
      </c>
      <c r="CN31" s="150">
        <f t="shared" si="92"/>
        <v>0</v>
      </c>
      <c r="CO31" s="71"/>
      <c r="CP31" s="72"/>
      <c r="CQ31" s="72"/>
      <c r="CR31" s="72"/>
      <c r="CS31" s="72"/>
      <c r="CT31" s="72"/>
      <c r="CU31" s="72"/>
      <c r="CV31" s="72"/>
      <c r="CW31" s="72"/>
      <c r="CX31" s="72"/>
      <c r="CY31" s="72"/>
      <c r="CZ31" s="72"/>
      <c r="DA31" s="72"/>
      <c r="DB31" s="72"/>
      <c r="DC31" s="72"/>
      <c r="DD31" s="72"/>
      <c r="DE31" s="72"/>
      <c r="DF31" s="72"/>
      <c r="DG31" s="73"/>
      <c r="DH31" s="149">
        <f t="shared" si="93"/>
        <v>0</v>
      </c>
      <c r="DI31" s="149">
        <f t="shared" si="94"/>
        <v>0</v>
      </c>
      <c r="DJ31" s="149">
        <f t="shared" si="95"/>
        <v>0</v>
      </c>
      <c r="DK31" s="149">
        <f t="shared" si="96"/>
        <v>0</v>
      </c>
      <c r="DL31" s="149">
        <f t="shared" si="97"/>
        <v>0</v>
      </c>
      <c r="DM31" s="149">
        <f t="shared" si="98"/>
        <v>0</v>
      </c>
      <c r="DN31" s="149">
        <f t="shared" si="99"/>
        <v>0</v>
      </c>
      <c r="DO31" s="149">
        <f t="shared" si="100"/>
        <v>0</v>
      </c>
      <c r="DP31" s="149">
        <f t="shared" si="101"/>
        <v>0</v>
      </c>
      <c r="DQ31" s="149">
        <f t="shared" si="102"/>
        <v>0</v>
      </c>
      <c r="DR31" s="149">
        <f t="shared" si="103"/>
        <v>0</v>
      </c>
      <c r="DS31" s="149">
        <f t="shared" si="104"/>
        <v>0</v>
      </c>
      <c r="DT31" s="149">
        <f t="shared" si="105"/>
        <v>0</v>
      </c>
      <c r="DU31" s="149">
        <f t="shared" si="106"/>
        <v>0</v>
      </c>
      <c r="DV31" s="149">
        <f t="shared" si="107"/>
        <v>0</v>
      </c>
      <c r="DW31" s="149">
        <f t="shared" si="108"/>
        <v>0</v>
      </c>
      <c r="DX31" s="149">
        <f t="shared" si="109"/>
        <v>0</v>
      </c>
      <c r="DY31" s="149">
        <f t="shared" si="110"/>
        <v>0</v>
      </c>
      <c r="DZ31" s="149">
        <f t="shared" si="111"/>
        <v>0</v>
      </c>
      <c r="EA31" s="149">
        <f t="shared" si="111"/>
        <v>0</v>
      </c>
      <c r="EB31" s="149">
        <f t="shared" si="67"/>
        <v>0</v>
      </c>
      <c r="EC31" s="149">
        <f t="shared" si="112"/>
        <v>0</v>
      </c>
      <c r="ED31" s="150">
        <f t="shared" ca="1" si="113"/>
        <v>0</v>
      </c>
      <c r="EE31" s="74"/>
      <c r="EF31" s="68"/>
      <c r="EG31" s="149" t="str">
        <f t="shared" si="68"/>
        <v/>
      </c>
      <c r="EH31" s="149" t="str">
        <f t="shared" si="114"/>
        <v/>
      </c>
      <c r="EI31" s="149" t="str">
        <f t="shared" si="69"/>
        <v/>
      </c>
      <c r="EJ31" s="149">
        <f t="shared" ca="1" si="115"/>
        <v>0</v>
      </c>
      <c r="EK31" s="149">
        <f t="shared" si="70"/>
        <v>0</v>
      </c>
      <c r="EL31" s="149">
        <f t="shared" si="71"/>
        <v>0</v>
      </c>
    </row>
    <row r="32" spans="1:142" x14ac:dyDescent="0.35">
      <c r="A32" s="62">
        <f>ROWS($12:32)-1</f>
        <v>20</v>
      </c>
      <c r="B32" s="63"/>
      <c r="C32" s="64"/>
      <c r="D32" s="64"/>
      <c r="E32" s="65"/>
      <c r="F32" s="66"/>
      <c r="G32" s="67"/>
      <c r="H32" s="28">
        <f t="shared" si="21"/>
        <v>0</v>
      </c>
      <c r="I32" s="178">
        <f t="shared" si="72"/>
        <v>0</v>
      </c>
      <c r="J32" s="174">
        <f t="shared" si="23"/>
        <v>0</v>
      </c>
      <c r="K32" s="174">
        <f t="shared" si="24"/>
        <v>0</v>
      </c>
      <c r="L32" s="174">
        <f t="shared" si="25"/>
        <v>0</v>
      </c>
      <c r="M32" s="174">
        <f t="shared" si="73"/>
        <v>0</v>
      </c>
      <c r="N32" s="174">
        <f t="shared" si="74"/>
        <v>0</v>
      </c>
      <c r="O32" s="174">
        <f t="shared" si="75"/>
        <v>0</v>
      </c>
      <c r="P32" s="174">
        <f t="shared" si="28"/>
        <v>0</v>
      </c>
      <c r="Q32" s="174">
        <f t="shared" si="29"/>
        <v>0</v>
      </c>
      <c r="R32" s="174">
        <f t="shared" si="30"/>
        <v>0</v>
      </c>
      <c r="S32" s="68"/>
      <c r="T32" s="174">
        <f t="shared" si="31"/>
        <v>0</v>
      </c>
      <c r="U32" s="174">
        <f t="shared" si="76"/>
        <v>0</v>
      </c>
      <c r="V32" s="174">
        <f t="shared" si="77"/>
        <v>0</v>
      </c>
      <c r="W32" s="174">
        <f t="shared" si="34"/>
        <v>0</v>
      </c>
      <c r="X32" s="174">
        <f t="shared" si="78"/>
        <v>0</v>
      </c>
      <c r="Y32" s="174">
        <f t="shared" si="36"/>
        <v>0</v>
      </c>
      <c r="Z32" s="174">
        <f t="shared" si="37"/>
        <v>0</v>
      </c>
      <c r="AA32" s="174">
        <f t="shared" si="38"/>
        <v>0</v>
      </c>
      <c r="AB32" s="221"/>
      <c r="AC32" s="174">
        <f t="shared" si="39"/>
        <v>0</v>
      </c>
      <c r="AD32" s="179">
        <f t="shared" si="79"/>
        <v>0</v>
      </c>
      <c r="AE32" s="69"/>
      <c r="AF32" s="70"/>
      <c r="AG32" s="149">
        <f t="shared" si="41"/>
        <v>0</v>
      </c>
      <c r="AH32" s="176">
        <f t="shared" si="42"/>
        <v>0</v>
      </c>
      <c r="AI32" s="174">
        <f t="shared" si="80"/>
        <v>0</v>
      </c>
      <c r="AJ32" s="149">
        <f t="shared" si="81"/>
        <v>0</v>
      </c>
      <c r="AK32" s="71"/>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180">
        <f t="shared" si="82"/>
        <v>1</v>
      </c>
      <c r="BK32" s="149">
        <f t="shared" si="83"/>
        <v>0</v>
      </c>
      <c r="BL32" s="149">
        <f t="shared" si="43"/>
        <v>0</v>
      </c>
      <c r="BM32" s="149">
        <f t="shared" si="44"/>
        <v>0</v>
      </c>
      <c r="BN32" s="149">
        <f t="shared" si="45"/>
        <v>0</v>
      </c>
      <c r="BO32" s="149">
        <f t="shared" si="46"/>
        <v>0</v>
      </c>
      <c r="BP32" s="149">
        <f t="shared" si="47"/>
        <v>0</v>
      </c>
      <c r="BQ32" s="149">
        <f t="shared" si="48"/>
        <v>0</v>
      </c>
      <c r="BR32" s="149">
        <f t="shared" si="49"/>
        <v>0</v>
      </c>
      <c r="BS32" s="149">
        <f t="shared" si="50"/>
        <v>0</v>
      </c>
      <c r="BT32" s="149">
        <f t="shared" si="51"/>
        <v>0</v>
      </c>
      <c r="BU32" s="149">
        <f t="shared" si="52"/>
        <v>0</v>
      </c>
      <c r="BV32" s="149">
        <f t="shared" si="53"/>
        <v>0</v>
      </c>
      <c r="BW32" s="149">
        <f t="shared" si="54"/>
        <v>0</v>
      </c>
      <c r="BX32" s="149">
        <f t="shared" si="55"/>
        <v>0</v>
      </c>
      <c r="BY32" s="149">
        <f t="shared" si="56"/>
        <v>0</v>
      </c>
      <c r="BZ32" s="149">
        <f t="shared" si="57"/>
        <v>0</v>
      </c>
      <c r="CA32" s="149">
        <f t="shared" si="58"/>
        <v>0</v>
      </c>
      <c r="CB32" s="149">
        <f t="shared" si="59"/>
        <v>0</v>
      </c>
      <c r="CC32" s="149">
        <f t="shared" si="60"/>
        <v>0</v>
      </c>
      <c r="CD32" s="149">
        <f t="shared" si="61"/>
        <v>0</v>
      </c>
      <c r="CE32" s="149">
        <f t="shared" si="84"/>
        <v>0</v>
      </c>
      <c r="CF32" s="149">
        <f t="shared" si="85"/>
        <v>0</v>
      </c>
      <c r="CG32" s="149">
        <f t="shared" si="86"/>
        <v>0</v>
      </c>
      <c r="CH32" s="149">
        <f t="shared" si="87"/>
        <v>0</v>
      </c>
      <c r="CI32" s="149">
        <f t="shared" si="88"/>
        <v>0</v>
      </c>
      <c r="CJ32" s="149">
        <f t="shared" si="89"/>
        <v>0</v>
      </c>
      <c r="CK32" s="149">
        <f t="shared" si="90"/>
        <v>0</v>
      </c>
      <c r="CL32" s="149">
        <f t="shared" si="116"/>
        <v>0</v>
      </c>
      <c r="CM32" s="149">
        <f t="shared" si="91"/>
        <v>0</v>
      </c>
      <c r="CN32" s="150">
        <f t="shared" si="92"/>
        <v>0</v>
      </c>
      <c r="CO32" s="71"/>
      <c r="CP32" s="72"/>
      <c r="CQ32" s="72"/>
      <c r="CR32" s="72"/>
      <c r="CS32" s="72"/>
      <c r="CT32" s="72"/>
      <c r="CU32" s="72"/>
      <c r="CV32" s="72"/>
      <c r="CW32" s="72"/>
      <c r="CX32" s="72"/>
      <c r="CY32" s="72"/>
      <c r="CZ32" s="72"/>
      <c r="DA32" s="72"/>
      <c r="DB32" s="72"/>
      <c r="DC32" s="72"/>
      <c r="DD32" s="72"/>
      <c r="DE32" s="72"/>
      <c r="DF32" s="72"/>
      <c r="DG32" s="73"/>
      <c r="DH32" s="149">
        <f t="shared" si="93"/>
        <v>0</v>
      </c>
      <c r="DI32" s="149">
        <f t="shared" si="94"/>
        <v>0</v>
      </c>
      <c r="DJ32" s="149">
        <f t="shared" si="95"/>
        <v>0</v>
      </c>
      <c r="DK32" s="149">
        <f t="shared" si="96"/>
        <v>0</v>
      </c>
      <c r="DL32" s="149">
        <f t="shared" si="97"/>
        <v>0</v>
      </c>
      <c r="DM32" s="149">
        <f t="shared" si="98"/>
        <v>0</v>
      </c>
      <c r="DN32" s="149">
        <f t="shared" si="99"/>
        <v>0</v>
      </c>
      <c r="DO32" s="149">
        <f t="shared" si="100"/>
        <v>0</v>
      </c>
      <c r="DP32" s="149">
        <f t="shared" si="101"/>
        <v>0</v>
      </c>
      <c r="DQ32" s="149">
        <f t="shared" si="102"/>
        <v>0</v>
      </c>
      <c r="DR32" s="149">
        <f t="shared" si="103"/>
        <v>0</v>
      </c>
      <c r="DS32" s="149">
        <f t="shared" si="104"/>
        <v>0</v>
      </c>
      <c r="DT32" s="149">
        <f t="shared" si="105"/>
        <v>0</v>
      </c>
      <c r="DU32" s="149">
        <f t="shared" si="106"/>
        <v>0</v>
      </c>
      <c r="DV32" s="149">
        <f t="shared" si="107"/>
        <v>0</v>
      </c>
      <c r="DW32" s="149">
        <f t="shared" si="108"/>
        <v>0</v>
      </c>
      <c r="DX32" s="149">
        <f t="shared" si="109"/>
        <v>0</v>
      </c>
      <c r="DY32" s="149">
        <f t="shared" si="110"/>
        <v>0</v>
      </c>
      <c r="DZ32" s="149">
        <f t="shared" si="111"/>
        <v>0</v>
      </c>
      <c r="EA32" s="149">
        <f t="shared" si="111"/>
        <v>0</v>
      </c>
      <c r="EB32" s="149">
        <f t="shared" si="67"/>
        <v>0</v>
      </c>
      <c r="EC32" s="149">
        <f t="shared" si="112"/>
        <v>0</v>
      </c>
      <c r="ED32" s="150">
        <f t="shared" ca="1" si="113"/>
        <v>0</v>
      </c>
      <c r="EE32" s="74"/>
      <c r="EF32" s="68"/>
      <c r="EG32" s="149" t="str">
        <f t="shared" si="68"/>
        <v/>
      </c>
      <c r="EH32" s="149" t="str">
        <f t="shared" si="114"/>
        <v/>
      </c>
      <c r="EI32" s="149" t="str">
        <f t="shared" si="69"/>
        <v/>
      </c>
      <c r="EJ32" s="149">
        <f t="shared" ca="1" si="115"/>
        <v>0</v>
      </c>
      <c r="EK32" s="149">
        <f t="shared" si="70"/>
        <v>0</v>
      </c>
      <c r="EL32" s="149">
        <f t="shared" si="71"/>
        <v>0</v>
      </c>
    </row>
    <row r="33" spans="1:142" x14ac:dyDescent="0.35">
      <c r="A33" s="62">
        <f>ROWS($12:33)-1</f>
        <v>21</v>
      </c>
      <c r="B33" s="63"/>
      <c r="C33" s="64"/>
      <c r="D33" s="64"/>
      <c r="E33" s="65"/>
      <c r="F33" s="66"/>
      <c r="G33" s="67"/>
      <c r="H33" s="28">
        <f t="shared" si="21"/>
        <v>0</v>
      </c>
      <c r="I33" s="178">
        <f t="shared" si="72"/>
        <v>0</v>
      </c>
      <c r="J33" s="174">
        <f t="shared" si="23"/>
        <v>0</v>
      </c>
      <c r="K33" s="174">
        <f t="shared" si="24"/>
        <v>0</v>
      </c>
      <c r="L33" s="174">
        <f t="shared" si="25"/>
        <v>0</v>
      </c>
      <c r="M33" s="174">
        <f t="shared" si="73"/>
        <v>0</v>
      </c>
      <c r="N33" s="174">
        <f t="shared" si="74"/>
        <v>0</v>
      </c>
      <c r="O33" s="174">
        <f t="shared" si="75"/>
        <v>0</v>
      </c>
      <c r="P33" s="174">
        <f t="shared" si="28"/>
        <v>0</v>
      </c>
      <c r="Q33" s="174">
        <f t="shared" si="29"/>
        <v>0</v>
      </c>
      <c r="R33" s="174">
        <f t="shared" si="30"/>
        <v>0</v>
      </c>
      <c r="S33" s="68"/>
      <c r="T33" s="174">
        <f t="shared" si="31"/>
        <v>0</v>
      </c>
      <c r="U33" s="174">
        <f t="shared" si="76"/>
        <v>0</v>
      </c>
      <c r="V33" s="174">
        <f t="shared" si="77"/>
        <v>0</v>
      </c>
      <c r="W33" s="174">
        <f t="shared" si="34"/>
        <v>0</v>
      </c>
      <c r="X33" s="174">
        <f t="shared" si="78"/>
        <v>0</v>
      </c>
      <c r="Y33" s="174">
        <f t="shared" si="36"/>
        <v>0</v>
      </c>
      <c r="Z33" s="174">
        <f t="shared" si="37"/>
        <v>0</v>
      </c>
      <c r="AA33" s="174">
        <f t="shared" si="38"/>
        <v>0</v>
      </c>
      <c r="AB33" s="221"/>
      <c r="AC33" s="174">
        <f t="shared" si="39"/>
        <v>0</v>
      </c>
      <c r="AD33" s="179">
        <f t="shared" si="79"/>
        <v>0</v>
      </c>
      <c r="AE33" s="69"/>
      <c r="AF33" s="70"/>
      <c r="AG33" s="149">
        <f t="shared" si="41"/>
        <v>0</v>
      </c>
      <c r="AH33" s="176">
        <f t="shared" si="42"/>
        <v>0</v>
      </c>
      <c r="AI33" s="174">
        <f t="shared" si="80"/>
        <v>0</v>
      </c>
      <c r="AJ33" s="149">
        <f t="shared" si="81"/>
        <v>0</v>
      </c>
      <c r="AK33" s="71"/>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180">
        <f t="shared" si="82"/>
        <v>1</v>
      </c>
      <c r="BK33" s="149">
        <f t="shared" si="83"/>
        <v>0</v>
      </c>
      <c r="BL33" s="149">
        <f t="shared" si="43"/>
        <v>0</v>
      </c>
      <c r="BM33" s="149">
        <f t="shared" si="44"/>
        <v>0</v>
      </c>
      <c r="BN33" s="149">
        <f t="shared" si="45"/>
        <v>0</v>
      </c>
      <c r="BO33" s="149">
        <f t="shared" si="46"/>
        <v>0</v>
      </c>
      <c r="BP33" s="149">
        <f t="shared" si="47"/>
        <v>0</v>
      </c>
      <c r="BQ33" s="149">
        <f t="shared" si="48"/>
        <v>0</v>
      </c>
      <c r="BR33" s="149">
        <f t="shared" si="49"/>
        <v>0</v>
      </c>
      <c r="BS33" s="149">
        <f t="shared" si="50"/>
        <v>0</v>
      </c>
      <c r="BT33" s="149">
        <f t="shared" si="51"/>
        <v>0</v>
      </c>
      <c r="BU33" s="149">
        <f t="shared" si="52"/>
        <v>0</v>
      </c>
      <c r="BV33" s="149">
        <f t="shared" si="53"/>
        <v>0</v>
      </c>
      <c r="BW33" s="149">
        <f t="shared" si="54"/>
        <v>0</v>
      </c>
      <c r="BX33" s="149">
        <f t="shared" si="55"/>
        <v>0</v>
      </c>
      <c r="BY33" s="149">
        <f t="shared" si="56"/>
        <v>0</v>
      </c>
      <c r="BZ33" s="149">
        <f t="shared" si="57"/>
        <v>0</v>
      </c>
      <c r="CA33" s="149">
        <f t="shared" si="58"/>
        <v>0</v>
      </c>
      <c r="CB33" s="149">
        <f t="shared" si="59"/>
        <v>0</v>
      </c>
      <c r="CC33" s="149">
        <f t="shared" si="60"/>
        <v>0</v>
      </c>
      <c r="CD33" s="149">
        <f t="shared" si="61"/>
        <v>0</v>
      </c>
      <c r="CE33" s="149">
        <f t="shared" si="84"/>
        <v>0</v>
      </c>
      <c r="CF33" s="149">
        <f t="shared" si="85"/>
        <v>0</v>
      </c>
      <c r="CG33" s="149">
        <f t="shared" si="86"/>
        <v>0</v>
      </c>
      <c r="CH33" s="149">
        <f t="shared" si="87"/>
        <v>0</v>
      </c>
      <c r="CI33" s="149">
        <f t="shared" si="88"/>
        <v>0</v>
      </c>
      <c r="CJ33" s="149">
        <f t="shared" si="89"/>
        <v>0</v>
      </c>
      <c r="CK33" s="149">
        <f t="shared" si="90"/>
        <v>0</v>
      </c>
      <c r="CL33" s="149">
        <f t="shared" si="116"/>
        <v>0</v>
      </c>
      <c r="CM33" s="149">
        <f t="shared" si="91"/>
        <v>0</v>
      </c>
      <c r="CN33" s="150">
        <f t="shared" si="92"/>
        <v>0</v>
      </c>
      <c r="CO33" s="71"/>
      <c r="CP33" s="72"/>
      <c r="CQ33" s="72"/>
      <c r="CR33" s="72"/>
      <c r="CS33" s="72"/>
      <c r="CT33" s="72"/>
      <c r="CU33" s="72"/>
      <c r="CV33" s="72"/>
      <c r="CW33" s="72"/>
      <c r="CX33" s="72"/>
      <c r="CY33" s="72"/>
      <c r="CZ33" s="72"/>
      <c r="DA33" s="72"/>
      <c r="DB33" s="72"/>
      <c r="DC33" s="72"/>
      <c r="DD33" s="72"/>
      <c r="DE33" s="72"/>
      <c r="DF33" s="72"/>
      <c r="DG33" s="73"/>
      <c r="DH33" s="149">
        <f t="shared" si="93"/>
        <v>0</v>
      </c>
      <c r="DI33" s="149">
        <f t="shared" si="94"/>
        <v>0</v>
      </c>
      <c r="DJ33" s="149">
        <f t="shared" si="95"/>
        <v>0</v>
      </c>
      <c r="DK33" s="149">
        <f t="shared" si="96"/>
        <v>0</v>
      </c>
      <c r="DL33" s="149">
        <f t="shared" si="97"/>
        <v>0</v>
      </c>
      <c r="DM33" s="149">
        <f t="shared" si="98"/>
        <v>0</v>
      </c>
      <c r="DN33" s="149">
        <f t="shared" si="99"/>
        <v>0</v>
      </c>
      <c r="DO33" s="149">
        <f t="shared" si="100"/>
        <v>0</v>
      </c>
      <c r="DP33" s="149">
        <f t="shared" si="101"/>
        <v>0</v>
      </c>
      <c r="DQ33" s="149">
        <f t="shared" si="102"/>
        <v>0</v>
      </c>
      <c r="DR33" s="149">
        <f t="shared" si="103"/>
        <v>0</v>
      </c>
      <c r="DS33" s="149">
        <f t="shared" si="104"/>
        <v>0</v>
      </c>
      <c r="DT33" s="149">
        <f t="shared" si="105"/>
        <v>0</v>
      </c>
      <c r="DU33" s="149">
        <f t="shared" si="106"/>
        <v>0</v>
      </c>
      <c r="DV33" s="149">
        <f t="shared" si="107"/>
        <v>0</v>
      </c>
      <c r="DW33" s="149">
        <f t="shared" si="108"/>
        <v>0</v>
      </c>
      <c r="DX33" s="149">
        <f t="shared" si="109"/>
        <v>0</v>
      </c>
      <c r="DY33" s="149">
        <f t="shared" si="110"/>
        <v>0</v>
      </c>
      <c r="DZ33" s="149">
        <f t="shared" si="111"/>
        <v>0</v>
      </c>
      <c r="EA33" s="149">
        <f t="shared" si="111"/>
        <v>0</v>
      </c>
      <c r="EB33" s="149">
        <f t="shared" si="67"/>
        <v>0</v>
      </c>
      <c r="EC33" s="149">
        <f t="shared" si="112"/>
        <v>0</v>
      </c>
      <c r="ED33" s="150">
        <f t="shared" ca="1" si="113"/>
        <v>0</v>
      </c>
      <c r="EE33" s="74"/>
      <c r="EF33" s="68"/>
      <c r="EG33" s="149" t="str">
        <f t="shared" si="68"/>
        <v/>
      </c>
      <c r="EH33" s="149" t="str">
        <f t="shared" si="114"/>
        <v/>
      </c>
      <c r="EI33" s="149" t="str">
        <f t="shared" si="69"/>
        <v/>
      </c>
      <c r="EJ33" s="149">
        <f t="shared" ca="1" si="115"/>
        <v>0</v>
      </c>
      <c r="EK33" s="149">
        <f t="shared" si="70"/>
        <v>0</v>
      </c>
      <c r="EL33" s="149">
        <f t="shared" si="71"/>
        <v>0</v>
      </c>
    </row>
    <row r="34" spans="1:142" x14ac:dyDescent="0.35">
      <c r="A34" s="62">
        <f>ROWS($12:34)-1</f>
        <v>22</v>
      </c>
      <c r="B34" s="63"/>
      <c r="C34" s="64"/>
      <c r="D34" s="64"/>
      <c r="E34" s="65"/>
      <c r="F34" s="66"/>
      <c r="G34" s="67"/>
      <c r="H34" s="28">
        <f t="shared" si="21"/>
        <v>0</v>
      </c>
      <c r="I34" s="178">
        <f t="shared" si="72"/>
        <v>0</v>
      </c>
      <c r="J34" s="174">
        <f t="shared" si="23"/>
        <v>0</v>
      </c>
      <c r="K34" s="174">
        <f t="shared" si="24"/>
        <v>0</v>
      </c>
      <c r="L34" s="174">
        <f t="shared" si="25"/>
        <v>0</v>
      </c>
      <c r="M34" s="174">
        <f t="shared" si="73"/>
        <v>0</v>
      </c>
      <c r="N34" s="174">
        <f t="shared" si="74"/>
        <v>0</v>
      </c>
      <c r="O34" s="174">
        <f t="shared" si="75"/>
        <v>0</v>
      </c>
      <c r="P34" s="174">
        <f t="shared" si="28"/>
        <v>0</v>
      </c>
      <c r="Q34" s="174">
        <f t="shared" si="29"/>
        <v>0</v>
      </c>
      <c r="R34" s="174">
        <f t="shared" si="30"/>
        <v>0</v>
      </c>
      <c r="S34" s="68"/>
      <c r="T34" s="174">
        <f t="shared" si="31"/>
        <v>0</v>
      </c>
      <c r="U34" s="174">
        <f t="shared" si="76"/>
        <v>0</v>
      </c>
      <c r="V34" s="174">
        <f t="shared" si="77"/>
        <v>0</v>
      </c>
      <c r="W34" s="174">
        <f t="shared" si="34"/>
        <v>0</v>
      </c>
      <c r="X34" s="174">
        <f t="shared" si="78"/>
        <v>0</v>
      </c>
      <c r="Y34" s="174">
        <f t="shared" si="36"/>
        <v>0</v>
      </c>
      <c r="Z34" s="174">
        <f t="shared" si="37"/>
        <v>0</v>
      </c>
      <c r="AA34" s="174">
        <f t="shared" si="38"/>
        <v>0</v>
      </c>
      <c r="AB34" s="221"/>
      <c r="AC34" s="174">
        <f t="shared" si="39"/>
        <v>0</v>
      </c>
      <c r="AD34" s="179">
        <f t="shared" si="79"/>
        <v>0</v>
      </c>
      <c r="AE34" s="69"/>
      <c r="AF34" s="70"/>
      <c r="AG34" s="149">
        <f t="shared" si="41"/>
        <v>0</v>
      </c>
      <c r="AH34" s="176">
        <f t="shared" si="42"/>
        <v>0</v>
      </c>
      <c r="AI34" s="174">
        <f t="shared" si="80"/>
        <v>0</v>
      </c>
      <c r="AJ34" s="149">
        <f t="shared" si="81"/>
        <v>0</v>
      </c>
      <c r="AK34" s="71"/>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180">
        <f t="shared" si="82"/>
        <v>1</v>
      </c>
      <c r="BK34" s="149">
        <f t="shared" si="83"/>
        <v>0</v>
      </c>
      <c r="BL34" s="149">
        <f t="shared" si="43"/>
        <v>0</v>
      </c>
      <c r="BM34" s="149">
        <f t="shared" si="44"/>
        <v>0</v>
      </c>
      <c r="BN34" s="149">
        <f t="shared" si="45"/>
        <v>0</v>
      </c>
      <c r="BO34" s="149">
        <f t="shared" si="46"/>
        <v>0</v>
      </c>
      <c r="BP34" s="149">
        <f t="shared" si="47"/>
        <v>0</v>
      </c>
      <c r="BQ34" s="149">
        <f t="shared" si="48"/>
        <v>0</v>
      </c>
      <c r="BR34" s="149">
        <f t="shared" si="49"/>
        <v>0</v>
      </c>
      <c r="BS34" s="149">
        <f t="shared" si="50"/>
        <v>0</v>
      </c>
      <c r="BT34" s="149">
        <f t="shared" si="51"/>
        <v>0</v>
      </c>
      <c r="BU34" s="149">
        <f t="shared" si="52"/>
        <v>0</v>
      </c>
      <c r="BV34" s="149">
        <f t="shared" si="53"/>
        <v>0</v>
      </c>
      <c r="BW34" s="149">
        <f t="shared" si="54"/>
        <v>0</v>
      </c>
      <c r="BX34" s="149">
        <f t="shared" si="55"/>
        <v>0</v>
      </c>
      <c r="BY34" s="149">
        <f t="shared" si="56"/>
        <v>0</v>
      </c>
      <c r="BZ34" s="149">
        <f t="shared" si="57"/>
        <v>0</v>
      </c>
      <c r="CA34" s="149">
        <f t="shared" si="58"/>
        <v>0</v>
      </c>
      <c r="CB34" s="149">
        <f t="shared" si="59"/>
        <v>0</v>
      </c>
      <c r="CC34" s="149">
        <f t="shared" si="60"/>
        <v>0</v>
      </c>
      <c r="CD34" s="149">
        <f t="shared" si="61"/>
        <v>0</v>
      </c>
      <c r="CE34" s="149">
        <f t="shared" ref="CE34:CE97" si="117">ROUND(+$AJ34*BE34,0)</f>
        <v>0</v>
      </c>
      <c r="CF34" s="149">
        <f t="shared" ref="CF34:CF97" si="118">ROUND(+$AJ34*BF34,0)</f>
        <v>0</v>
      </c>
      <c r="CG34" s="149">
        <f t="shared" ref="CG34:CG97" si="119">ROUND(+$AJ34*BG34,0)</f>
        <v>0</v>
      </c>
      <c r="CH34" s="149">
        <f t="shared" ref="CH34:CH97" si="120">ROUND(+$AJ34*BH34,0)</f>
        <v>0</v>
      </c>
      <c r="CI34" s="149">
        <f t="shared" si="88"/>
        <v>0</v>
      </c>
      <c r="CJ34" s="149">
        <f t="shared" si="89"/>
        <v>0</v>
      </c>
      <c r="CK34" s="149">
        <f t="shared" si="90"/>
        <v>0</v>
      </c>
      <c r="CL34" s="149">
        <f t="shared" si="116"/>
        <v>0</v>
      </c>
      <c r="CM34" s="149">
        <f t="shared" si="91"/>
        <v>0</v>
      </c>
      <c r="CN34" s="150">
        <f t="shared" si="92"/>
        <v>0</v>
      </c>
      <c r="CO34" s="71"/>
      <c r="CP34" s="72"/>
      <c r="CQ34" s="72"/>
      <c r="CR34" s="72"/>
      <c r="CS34" s="72"/>
      <c r="CT34" s="72"/>
      <c r="CU34" s="72"/>
      <c r="CV34" s="72"/>
      <c r="CW34" s="72"/>
      <c r="CX34" s="72"/>
      <c r="CY34" s="72"/>
      <c r="CZ34" s="72"/>
      <c r="DA34" s="72"/>
      <c r="DB34" s="72"/>
      <c r="DC34" s="72"/>
      <c r="DD34" s="72"/>
      <c r="DE34" s="72"/>
      <c r="DF34" s="72"/>
      <c r="DG34" s="73"/>
      <c r="DH34" s="149">
        <f t="shared" si="93"/>
        <v>0</v>
      </c>
      <c r="DI34" s="149">
        <f t="shared" si="94"/>
        <v>0</v>
      </c>
      <c r="DJ34" s="149">
        <f t="shared" si="95"/>
        <v>0</v>
      </c>
      <c r="DK34" s="149">
        <f t="shared" si="96"/>
        <v>0</v>
      </c>
      <c r="DL34" s="149">
        <f t="shared" si="97"/>
        <v>0</v>
      </c>
      <c r="DM34" s="149">
        <f t="shared" si="98"/>
        <v>0</v>
      </c>
      <c r="DN34" s="149">
        <f t="shared" si="99"/>
        <v>0</v>
      </c>
      <c r="DO34" s="149">
        <f t="shared" si="100"/>
        <v>0</v>
      </c>
      <c r="DP34" s="149">
        <f t="shared" si="101"/>
        <v>0</v>
      </c>
      <c r="DQ34" s="149">
        <f t="shared" si="102"/>
        <v>0</v>
      </c>
      <c r="DR34" s="149">
        <f t="shared" si="103"/>
        <v>0</v>
      </c>
      <c r="DS34" s="149">
        <f t="shared" si="104"/>
        <v>0</v>
      </c>
      <c r="DT34" s="149">
        <f t="shared" si="105"/>
        <v>0</v>
      </c>
      <c r="DU34" s="149">
        <f t="shared" si="106"/>
        <v>0</v>
      </c>
      <c r="DV34" s="149">
        <f t="shared" si="107"/>
        <v>0</v>
      </c>
      <c r="DW34" s="149">
        <f t="shared" si="108"/>
        <v>0</v>
      </c>
      <c r="DX34" s="149">
        <f t="shared" si="109"/>
        <v>0</v>
      </c>
      <c r="DY34" s="149">
        <f t="shared" si="110"/>
        <v>0</v>
      </c>
      <c r="DZ34" s="149">
        <f t="shared" si="111"/>
        <v>0</v>
      </c>
      <c r="EA34" s="149">
        <f t="shared" si="111"/>
        <v>0</v>
      </c>
      <c r="EB34" s="149">
        <f t="shared" si="67"/>
        <v>0</v>
      </c>
      <c r="EC34" s="149">
        <f t="shared" si="112"/>
        <v>0</v>
      </c>
      <c r="ED34" s="150">
        <f t="shared" ca="1" si="113"/>
        <v>0</v>
      </c>
      <c r="EE34" s="74"/>
      <c r="EF34" s="68"/>
      <c r="EG34" s="149" t="str">
        <f t="shared" si="68"/>
        <v/>
      </c>
      <c r="EH34" s="149" t="str">
        <f t="shared" si="114"/>
        <v/>
      </c>
      <c r="EI34" s="149" t="str">
        <f t="shared" si="69"/>
        <v/>
      </c>
      <c r="EJ34" s="149">
        <f t="shared" ca="1" si="115"/>
        <v>0</v>
      </c>
      <c r="EK34" s="149">
        <f t="shared" si="70"/>
        <v>0</v>
      </c>
      <c r="EL34" s="149">
        <f t="shared" si="71"/>
        <v>0</v>
      </c>
    </row>
    <row r="35" spans="1:142" x14ac:dyDescent="0.35">
      <c r="A35" s="62">
        <f>ROWS($12:35)-1</f>
        <v>23</v>
      </c>
      <c r="B35" s="63"/>
      <c r="C35" s="64"/>
      <c r="D35" s="64"/>
      <c r="E35" s="65"/>
      <c r="F35" s="66"/>
      <c r="G35" s="67"/>
      <c r="H35" s="28">
        <f t="shared" si="21"/>
        <v>0</v>
      </c>
      <c r="I35" s="178">
        <f t="shared" si="72"/>
        <v>0</v>
      </c>
      <c r="J35" s="174">
        <f t="shared" si="23"/>
        <v>0</v>
      </c>
      <c r="K35" s="174">
        <f t="shared" si="24"/>
        <v>0</v>
      </c>
      <c r="L35" s="174">
        <f t="shared" si="25"/>
        <v>0</v>
      </c>
      <c r="M35" s="174">
        <f t="shared" si="73"/>
        <v>0</v>
      </c>
      <c r="N35" s="174">
        <f t="shared" si="74"/>
        <v>0</v>
      </c>
      <c r="O35" s="174">
        <f t="shared" si="75"/>
        <v>0</v>
      </c>
      <c r="P35" s="174">
        <f t="shared" si="28"/>
        <v>0</v>
      </c>
      <c r="Q35" s="174">
        <f t="shared" si="29"/>
        <v>0</v>
      </c>
      <c r="R35" s="174">
        <f t="shared" si="30"/>
        <v>0</v>
      </c>
      <c r="S35" s="68"/>
      <c r="T35" s="174">
        <f t="shared" si="31"/>
        <v>0</v>
      </c>
      <c r="U35" s="174">
        <f t="shared" si="76"/>
        <v>0</v>
      </c>
      <c r="V35" s="174">
        <f t="shared" si="77"/>
        <v>0</v>
      </c>
      <c r="W35" s="174">
        <f t="shared" si="34"/>
        <v>0</v>
      </c>
      <c r="X35" s="174">
        <f t="shared" si="78"/>
        <v>0</v>
      </c>
      <c r="Y35" s="174">
        <f t="shared" si="36"/>
        <v>0</v>
      </c>
      <c r="Z35" s="174">
        <f t="shared" si="37"/>
        <v>0</v>
      </c>
      <c r="AA35" s="174">
        <f t="shared" si="38"/>
        <v>0</v>
      </c>
      <c r="AB35" s="221"/>
      <c r="AC35" s="174">
        <f t="shared" si="39"/>
        <v>0</v>
      </c>
      <c r="AD35" s="179">
        <f t="shared" si="79"/>
        <v>0</v>
      </c>
      <c r="AE35" s="69"/>
      <c r="AF35" s="70"/>
      <c r="AG35" s="149">
        <f t="shared" si="41"/>
        <v>0</v>
      </c>
      <c r="AH35" s="176">
        <f t="shared" si="42"/>
        <v>0</v>
      </c>
      <c r="AI35" s="174">
        <f t="shared" si="80"/>
        <v>0</v>
      </c>
      <c r="AJ35" s="149">
        <f t="shared" si="81"/>
        <v>0</v>
      </c>
      <c r="AK35" s="71"/>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180">
        <f t="shared" si="82"/>
        <v>1</v>
      </c>
      <c r="BK35" s="149">
        <f t="shared" si="83"/>
        <v>0</v>
      </c>
      <c r="BL35" s="149">
        <f t="shared" si="43"/>
        <v>0</v>
      </c>
      <c r="BM35" s="149">
        <f t="shared" si="44"/>
        <v>0</v>
      </c>
      <c r="BN35" s="149">
        <f t="shared" si="45"/>
        <v>0</v>
      </c>
      <c r="BO35" s="149">
        <f t="shared" si="46"/>
        <v>0</v>
      </c>
      <c r="BP35" s="149">
        <f t="shared" si="47"/>
        <v>0</v>
      </c>
      <c r="BQ35" s="149">
        <f t="shared" si="48"/>
        <v>0</v>
      </c>
      <c r="BR35" s="149">
        <f t="shared" si="49"/>
        <v>0</v>
      </c>
      <c r="BS35" s="149">
        <f t="shared" si="50"/>
        <v>0</v>
      </c>
      <c r="BT35" s="149">
        <f t="shared" si="51"/>
        <v>0</v>
      </c>
      <c r="BU35" s="149">
        <f t="shared" si="52"/>
        <v>0</v>
      </c>
      <c r="BV35" s="149">
        <f t="shared" si="53"/>
        <v>0</v>
      </c>
      <c r="BW35" s="149">
        <f t="shared" si="54"/>
        <v>0</v>
      </c>
      <c r="BX35" s="149">
        <f t="shared" si="55"/>
        <v>0</v>
      </c>
      <c r="BY35" s="149">
        <f t="shared" si="56"/>
        <v>0</v>
      </c>
      <c r="BZ35" s="149">
        <f t="shared" si="57"/>
        <v>0</v>
      </c>
      <c r="CA35" s="149">
        <f t="shared" si="58"/>
        <v>0</v>
      </c>
      <c r="CB35" s="149">
        <f t="shared" si="59"/>
        <v>0</v>
      </c>
      <c r="CC35" s="149">
        <f t="shared" si="60"/>
        <v>0</v>
      </c>
      <c r="CD35" s="149">
        <f t="shared" si="61"/>
        <v>0</v>
      </c>
      <c r="CE35" s="149">
        <f t="shared" si="117"/>
        <v>0</v>
      </c>
      <c r="CF35" s="149">
        <f t="shared" si="118"/>
        <v>0</v>
      </c>
      <c r="CG35" s="149">
        <f t="shared" si="119"/>
        <v>0</v>
      </c>
      <c r="CH35" s="149">
        <f t="shared" si="120"/>
        <v>0</v>
      </c>
      <c r="CI35" s="149">
        <f t="shared" si="88"/>
        <v>0</v>
      </c>
      <c r="CJ35" s="149">
        <f t="shared" si="89"/>
        <v>0</v>
      </c>
      <c r="CK35" s="149">
        <f t="shared" si="90"/>
        <v>0</v>
      </c>
      <c r="CL35" s="149">
        <f t="shared" si="116"/>
        <v>0</v>
      </c>
      <c r="CM35" s="149">
        <f t="shared" si="91"/>
        <v>0</v>
      </c>
      <c r="CN35" s="150">
        <f t="shared" si="92"/>
        <v>0</v>
      </c>
      <c r="CO35" s="71"/>
      <c r="CP35" s="72"/>
      <c r="CQ35" s="72"/>
      <c r="CR35" s="72"/>
      <c r="CS35" s="72"/>
      <c r="CT35" s="72"/>
      <c r="CU35" s="72"/>
      <c r="CV35" s="72"/>
      <c r="CW35" s="72"/>
      <c r="CX35" s="72"/>
      <c r="CY35" s="72"/>
      <c r="CZ35" s="72"/>
      <c r="DA35" s="72"/>
      <c r="DB35" s="72"/>
      <c r="DC35" s="72"/>
      <c r="DD35" s="72"/>
      <c r="DE35" s="72"/>
      <c r="DF35" s="72"/>
      <c r="DG35" s="73"/>
      <c r="DH35" s="149">
        <f t="shared" si="93"/>
        <v>0</v>
      </c>
      <c r="DI35" s="149">
        <f t="shared" si="94"/>
        <v>0</v>
      </c>
      <c r="DJ35" s="149">
        <f t="shared" si="95"/>
        <v>0</v>
      </c>
      <c r="DK35" s="149">
        <f t="shared" si="96"/>
        <v>0</v>
      </c>
      <c r="DL35" s="149">
        <f t="shared" si="97"/>
        <v>0</v>
      </c>
      <c r="DM35" s="149">
        <f t="shared" si="98"/>
        <v>0</v>
      </c>
      <c r="DN35" s="149">
        <f t="shared" si="99"/>
        <v>0</v>
      </c>
      <c r="DO35" s="149">
        <f t="shared" si="100"/>
        <v>0</v>
      </c>
      <c r="DP35" s="149">
        <f t="shared" si="101"/>
        <v>0</v>
      </c>
      <c r="DQ35" s="149">
        <f t="shared" si="102"/>
        <v>0</v>
      </c>
      <c r="DR35" s="149">
        <f t="shared" si="103"/>
        <v>0</v>
      </c>
      <c r="DS35" s="149">
        <f t="shared" si="104"/>
        <v>0</v>
      </c>
      <c r="DT35" s="149">
        <f t="shared" si="105"/>
        <v>0</v>
      </c>
      <c r="DU35" s="149">
        <f t="shared" si="106"/>
        <v>0</v>
      </c>
      <c r="DV35" s="149">
        <f t="shared" si="107"/>
        <v>0</v>
      </c>
      <c r="DW35" s="149">
        <f t="shared" si="108"/>
        <v>0</v>
      </c>
      <c r="DX35" s="149">
        <f t="shared" si="109"/>
        <v>0</v>
      </c>
      <c r="DY35" s="149">
        <f t="shared" si="110"/>
        <v>0</v>
      </c>
      <c r="DZ35" s="149">
        <f t="shared" si="111"/>
        <v>0</v>
      </c>
      <c r="EA35" s="149">
        <f t="shared" si="111"/>
        <v>0</v>
      </c>
      <c r="EB35" s="149">
        <f t="shared" si="67"/>
        <v>0</v>
      </c>
      <c r="EC35" s="149">
        <f t="shared" si="112"/>
        <v>0</v>
      </c>
      <c r="ED35" s="150">
        <f t="shared" ca="1" si="113"/>
        <v>0</v>
      </c>
      <c r="EE35" s="74"/>
      <c r="EF35" s="68"/>
      <c r="EG35" s="149" t="str">
        <f t="shared" si="68"/>
        <v/>
      </c>
      <c r="EH35" s="149" t="str">
        <f t="shared" si="114"/>
        <v/>
      </c>
      <c r="EI35" s="149" t="str">
        <f t="shared" si="69"/>
        <v/>
      </c>
      <c r="EJ35" s="149">
        <f t="shared" ca="1" si="115"/>
        <v>0</v>
      </c>
      <c r="EK35" s="149">
        <f t="shared" si="70"/>
        <v>0</v>
      </c>
      <c r="EL35" s="149">
        <f t="shared" si="71"/>
        <v>0</v>
      </c>
    </row>
    <row r="36" spans="1:142" x14ac:dyDescent="0.35">
      <c r="A36" s="62">
        <f>ROWS($12:36)-1</f>
        <v>24</v>
      </c>
      <c r="B36" s="63"/>
      <c r="C36" s="64"/>
      <c r="D36" s="64"/>
      <c r="E36" s="65"/>
      <c r="F36" s="66"/>
      <c r="G36" s="67"/>
      <c r="H36" s="28">
        <f t="shared" si="21"/>
        <v>0</v>
      </c>
      <c r="I36" s="178">
        <f t="shared" si="72"/>
        <v>0</v>
      </c>
      <c r="J36" s="174">
        <f t="shared" si="23"/>
        <v>0</v>
      </c>
      <c r="K36" s="174">
        <f t="shared" si="24"/>
        <v>0</v>
      </c>
      <c r="L36" s="174">
        <f t="shared" si="25"/>
        <v>0</v>
      </c>
      <c r="M36" s="174">
        <f t="shared" si="73"/>
        <v>0</v>
      </c>
      <c r="N36" s="174">
        <f t="shared" si="74"/>
        <v>0</v>
      </c>
      <c r="O36" s="174">
        <f t="shared" si="75"/>
        <v>0</v>
      </c>
      <c r="P36" s="174">
        <f t="shared" si="28"/>
        <v>0</v>
      </c>
      <c r="Q36" s="174">
        <f t="shared" si="29"/>
        <v>0</v>
      </c>
      <c r="R36" s="174">
        <f t="shared" si="30"/>
        <v>0</v>
      </c>
      <c r="S36" s="68"/>
      <c r="T36" s="174">
        <f t="shared" si="31"/>
        <v>0</v>
      </c>
      <c r="U36" s="174">
        <f t="shared" si="76"/>
        <v>0</v>
      </c>
      <c r="V36" s="174">
        <f t="shared" si="77"/>
        <v>0</v>
      </c>
      <c r="W36" s="174">
        <f t="shared" si="34"/>
        <v>0</v>
      </c>
      <c r="X36" s="174">
        <f t="shared" si="78"/>
        <v>0</v>
      </c>
      <c r="Y36" s="174">
        <f t="shared" si="36"/>
        <v>0</v>
      </c>
      <c r="Z36" s="174">
        <f t="shared" si="37"/>
        <v>0</v>
      </c>
      <c r="AA36" s="174">
        <f t="shared" si="38"/>
        <v>0</v>
      </c>
      <c r="AB36" s="221"/>
      <c r="AC36" s="174">
        <f t="shared" si="39"/>
        <v>0</v>
      </c>
      <c r="AD36" s="179">
        <f t="shared" si="79"/>
        <v>0</v>
      </c>
      <c r="AE36" s="69"/>
      <c r="AF36" s="70"/>
      <c r="AG36" s="149">
        <f t="shared" si="41"/>
        <v>0</v>
      </c>
      <c r="AH36" s="176">
        <f t="shared" si="42"/>
        <v>0</v>
      </c>
      <c r="AI36" s="174">
        <f t="shared" si="80"/>
        <v>0</v>
      </c>
      <c r="AJ36" s="149">
        <f t="shared" si="81"/>
        <v>0</v>
      </c>
      <c r="AK36" s="71"/>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180">
        <f t="shared" si="82"/>
        <v>1</v>
      </c>
      <c r="BK36" s="149">
        <f t="shared" si="83"/>
        <v>0</v>
      </c>
      <c r="BL36" s="149">
        <f t="shared" si="43"/>
        <v>0</v>
      </c>
      <c r="BM36" s="149">
        <f t="shared" si="44"/>
        <v>0</v>
      </c>
      <c r="BN36" s="149">
        <f t="shared" si="45"/>
        <v>0</v>
      </c>
      <c r="BO36" s="149">
        <f t="shared" si="46"/>
        <v>0</v>
      </c>
      <c r="BP36" s="149">
        <f t="shared" si="47"/>
        <v>0</v>
      </c>
      <c r="BQ36" s="149">
        <f t="shared" si="48"/>
        <v>0</v>
      </c>
      <c r="BR36" s="149">
        <f t="shared" si="49"/>
        <v>0</v>
      </c>
      <c r="BS36" s="149">
        <f t="shared" si="50"/>
        <v>0</v>
      </c>
      <c r="BT36" s="149">
        <f t="shared" si="51"/>
        <v>0</v>
      </c>
      <c r="BU36" s="149">
        <f t="shared" si="52"/>
        <v>0</v>
      </c>
      <c r="BV36" s="149">
        <f t="shared" si="53"/>
        <v>0</v>
      </c>
      <c r="BW36" s="149">
        <f t="shared" si="54"/>
        <v>0</v>
      </c>
      <c r="BX36" s="149">
        <f t="shared" si="55"/>
        <v>0</v>
      </c>
      <c r="BY36" s="149">
        <f t="shared" si="56"/>
        <v>0</v>
      </c>
      <c r="BZ36" s="149">
        <f t="shared" si="57"/>
        <v>0</v>
      </c>
      <c r="CA36" s="149">
        <f t="shared" si="58"/>
        <v>0</v>
      </c>
      <c r="CB36" s="149">
        <f t="shared" si="59"/>
        <v>0</v>
      </c>
      <c r="CC36" s="149">
        <f t="shared" si="60"/>
        <v>0</v>
      </c>
      <c r="CD36" s="149">
        <f t="shared" si="61"/>
        <v>0</v>
      </c>
      <c r="CE36" s="149">
        <f t="shared" si="117"/>
        <v>0</v>
      </c>
      <c r="CF36" s="149">
        <f t="shared" si="118"/>
        <v>0</v>
      </c>
      <c r="CG36" s="149">
        <f t="shared" si="119"/>
        <v>0</v>
      </c>
      <c r="CH36" s="149">
        <f t="shared" si="120"/>
        <v>0</v>
      </c>
      <c r="CI36" s="149">
        <f t="shared" si="88"/>
        <v>0</v>
      </c>
      <c r="CJ36" s="149">
        <f t="shared" si="89"/>
        <v>0</v>
      </c>
      <c r="CK36" s="149">
        <f t="shared" si="90"/>
        <v>0</v>
      </c>
      <c r="CL36" s="149">
        <f t="shared" si="116"/>
        <v>0</v>
      </c>
      <c r="CM36" s="149">
        <f t="shared" si="91"/>
        <v>0</v>
      </c>
      <c r="CN36" s="150">
        <f t="shared" si="92"/>
        <v>0</v>
      </c>
      <c r="CO36" s="71"/>
      <c r="CP36" s="72"/>
      <c r="CQ36" s="72"/>
      <c r="CR36" s="72"/>
      <c r="CS36" s="72"/>
      <c r="CT36" s="72"/>
      <c r="CU36" s="72"/>
      <c r="CV36" s="72"/>
      <c r="CW36" s="72"/>
      <c r="CX36" s="72"/>
      <c r="CY36" s="72"/>
      <c r="CZ36" s="72"/>
      <c r="DA36" s="72"/>
      <c r="DB36" s="72"/>
      <c r="DC36" s="72"/>
      <c r="DD36" s="72"/>
      <c r="DE36" s="72"/>
      <c r="DF36" s="72"/>
      <c r="DG36" s="73"/>
      <c r="DH36" s="149">
        <f t="shared" si="93"/>
        <v>0</v>
      </c>
      <c r="DI36" s="149">
        <f t="shared" si="94"/>
        <v>0</v>
      </c>
      <c r="DJ36" s="149">
        <f t="shared" si="95"/>
        <v>0</v>
      </c>
      <c r="DK36" s="149">
        <f t="shared" si="96"/>
        <v>0</v>
      </c>
      <c r="DL36" s="149">
        <f t="shared" si="97"/>
        <v>0</v>
      </c>
      <c r="DM36" s="149">
        <f t="shared" si="98"/>
        <v>0</v>
      </c>
      <c r="DN36" s="149">
        <f t="shared" si="99"/>
        <v>0</v>
      </c>
      <c r="DO36" s="149">
        <f t="shared" si="100"/>
        <v>0</v>
      </c>
      <c r="DP36" s="149">
        <f t="shared" si="101"/>
        <v>0</v>
      </c>
      <c r="DQ36" s="149">
        <f t="shared" si="102"/>
        <v>0</v>
      </c>
      <c r="DR36" s="149">
        <f t="shared" si="103"/>
        <v>0</v>
      </c>
      <c r="DS36" s="149">
        <f t="shared" si="104"/>
        <v>0</v>
      </c>
      <c r="DT36" s="149">
        <f t="shared" si="105"/>
        <v>0</v>
      </c>
      <c r="DU36" s="149">
        <f t="shared" si="106"/>
        <v>0</v>
      </c>
      <c r="DV36" s="149">
        <f t="shared" si="107"/>
        <v>0</v>
      </c>
      <c r="DW36" s="149">
        <f t="shared" si="108"/>
        <v>0</v>
      </c>
      <c r="DX36" s="149">
        <f t="shared" si="109"/>
        <v>0</v>
      </c>
      <c r="DY36" s="149">
        <f t="shared" si="110"/>
        <v>0</v>
      </c>
      <c r="DZ36" s="149">
        <f t="shared" si="111"/>
        <v>0</v>
      </c>
      <c r="EA36" s="149">
        <f t="shared" si="111"/>
        <v>0</v>
      </c>
      <c r="EB36" s="149">
        <f t="shared" si="67"/>
        <v>0</v>
      </c>
      <c r="EC36" s="149">
        <f t="shared" si="112"/>
        <v>0</v>
      </c>
      <c r="ED36" s="150">
        <f t="shared" ca="1" si="113"/>
        <v>0</v>
      </c>
      <c r="EE36" s="74"/>
      <c r="EF36" s="68"/>
      <c r="EG36" s="149" t="str">
        <f t="shared" si="68"/>
        <v/>
      </c>
      <c r="EH36" s="149" t="str">
        <f t="shared" si="114"/>
        <v/>
      </c>
      <c r="EI36" s="149" t="str">
        <f t="shared" si="69"/>
        <v/>
      </c>
      <c r="EJ36" s="149">
        <f t="shared" ca="1" si="115"/>
        <v>0</v>
      </c>
      <c r="EK36" s="149">
        <f t="shared" si="70"/>
        <v>0</v>
      </c>
      <c r="EL36" s="149">
        <f t="shared" si="71"/>
        <v>0</v>
      </c>
    </row>
    <row r="37" spans="1:142" x14ac:dyDescent="0.35">
      <c r="A37" s="62">
        <f>ROWS($12:37)-1</f>
        <v>25</v>
      </c>
      <c r="B37" s="63"/>
      <c r="C37" s="64"/>
      <c r="D37" s="64"/>
      <c r="E37" s="65"/>
      <c r="F37" s="66"/>
      <c r="G37" s="67"/>
      <c r="H37" s="28">
        <f t="shared" si="21"/>
        <v>0</v>
      </c>
      <c r="I37" s="178">
        <f t="shared" si="72"/>
        <v>0</v>
      </c>
      <c r="J37" s="174">
        <f t="shared" si="23"/>
        <v>0</v>
      </c>
      <c r="K37" s="174">
        <f t="shared" si="24"/>
        <v>0</v>
      </c>
      <c r="L37" s="174">
        <f t="shared" si="25"/>
        <v>0</v>
      </c>
      <c r="M37" s="174">
        <f t="shared" si="73"/>
        <v>0</v>
      </c>
      <c r="N37" s="174">
        <f t="shared" si="74"/>
        <v>0</v>
      </c>
      <c r="O37" s="174">
        <f t="shared" si="75"/>
        <v>0</v>
      </c>
      <c r="P37" s="174">
        <f t="shared" si="28"/>
        <v>0</v>
      </c>
      <c r="Q37" s="174">
        <f t="shared" si="29"/>
        <v>0</v>
      </c>
      <c r="R37" s="174">
        <f t="shared" si="30"/>
        <v>0</v>
      </c>
      <c r="S37" s="68"/>
      <c r="T37" s="174">
        <f t="shared" si="31"/>
        <v>0</v>
      </c>
      <c r="U37" s="174">
        <f t="shared" si="76"/>
        <v>0</v>
      </c>
      <c r="V37" s="174">
        <f t="shared" si="77"/>
        <v>0</v>
      </c>
      <c r="W37" s="174">
        <f t="shared" si="34"/>
        <v>0</v>
      </c>
      <c r="X37" s="174">
        <f t="shared" si="78"/>
        <v>0</v>
      </c>
      <c r="Y37" s="174">
        <f t="shared" si="36"/>
        <v>0</v>
      </c>
      <c r="Z37" s="174">
        <f t="shared" si="37"/>
        <v>0</v>
      </c>
      <c r="AA37" s="174">
        <f t="shared" si="38"/>
        <v>0</v>
      </c>
      <c r="AB37" s="221"/>
      <c r="AC37" s="174">
        <f t="shared" si="39"/>
        <v>0</v>
      </c>
      <c r="AD37" s="179">
        <f t="shared" si="79"/>
        <v>0</v>
      </c>
      <c r="AE37" s="69"/>
      <c r="AF37" s="70"/>
      <c r="AG37" s="149">
        <f t="shared" si="41"/>
        <v>0</v>
      </c>
      <c r="AH37" s="176">
        <f t="shared" si="42"/>
        <v>0</v>
      </c>
      <c r="AI37" s="174">
        <f t="shared" si="80"/>
        <v>0</v>
      </c>
      <c r="AJ37" s="149">
        <f t="shared" si="81"/>
        <v>0</v>
      </c>
      <c r="AK37" s="71"/>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180">
        <f t="shared" si="82"/>
        <v>1</v>
      </c>
      <c r="BK37" s="149">
        <f t="shared" si="83"/>
        <v>0</v>
      </c>
      <c r="BL37" s="149">
        <f t="shared" si="43"/>
        <v>0</v>
      </c>
      <c r="BM37" s="149">
        <f t="shared" si="44"/>
        <v>0</v>
      </c>
      <c r="BN37" s="149">
        <f t="shared" si="45"/>
        <v>0</v>
      </c>
      <c r="BO37" s="149">
        <f t="shared" si="46"/>
        <v>0</v>
      </c>
      <c r="BP37" s="149">
        <f t="shared" si="47"/>
        <v>0</v>
      </c>
      <c r="BQ37" s="149">
        <f t="shared" si="48"/>
        <v>0</v>
      </c>
      <c r="BR37" s="149">
        <f t="shared" si="49"/>
        <v>0</v>
      </c>
      <c r="BS37" s="149">
        <f t="shared" si="50"/>
        <v>0</v>
      </c>
      <c r="BT37" s="149">
        <f t="shared" si="51"/>
        <v>0</v>
      </c>
      <c r="BU37" s="149">
        <f t="shared" si="52"/>
        <v>0</v>
      </c>
      <c r="BV37" s="149">
        <f t="shared" si="53"/>
        <v>0</v>
      </c>
      <c r="BW37" s="149">
        <f t="shared" si="54"/>
        <v>0</v>
      </c>
      <c r="BX37" s="149">
        <f t="shared" si="55"/>
        <v>0</v>
      </c>
      <c r="BY37" s="149">
        <f t="shared" si="56"/>
        <v>0</v>
      </c>
      <c r="BZ37" s="149">
        <f t="shared" si="57"/>
        <v>0</v>
      </c>
      <c r="CA37" s="149">
        <f t="shared" si="58"/>
        <v>0</v>
      </c>
      <c r="CB37" s="149">
        <f t="shared" si="59"/>
        <v>0</v>
      </c>
      <c r="CC37" s="149">
        <f t="shared" si="60"/>
        <v>0</v>
      </c>
      <c r="CD37" s="149">
        <f t="shared" si="61"/>
        <v>0</v>
      </c>
      <c r="CE37" s="149">
        <f t="shared" si="117"/>
        <v>0</v>
      </c>
      <c r="CF37" s="149">
        <f t="shared" si="118"/>
        <v>0</v>
      </c>
      <c r="CG37" s="149">
        <f t="shared" si="119"/>
        <v>0</v>
      </c>
      <c r="CH37" s="149">
        <f t="shared" si="120"/>
        <v>0</v>
      </c>
      <c r="CI37" s="149">
        <f t="shared" si="88"/>
        <v>0</v>
      </c>
      <c r="CJ37" s="149">
        <f t="shared" si="89"/>
        <v>0</v>
      </c>
      <c r="CK37" s="149">
        <f t="shared" si="90"/>
        <v>0</v>
      </c>
      <c r="CL37" s="149">
        <f t="shared" si="116"/>
        <v>0</v>
      </c>
      <c r="CM37" s="149">
        <f t="shared" si="91"/>
        <v>0</v>
      </c>
      <c r="CN37" s="150">
        <f t="shared" si="92"/>
        <v>0</v>
      </c>
      <c r="CO37" s="71"/>
      <c r="CP37" s="72"/>
      <c r="CQ37" s="72"/>
      <c r="CR37" s="72"/>
      <c r="CS37" s="72"/>
      <c r="CT37" s="72"/>
      <c r="CU37" s="72"/>
      <c r="CV37" s="72"/>
      <c r="CW37" s="72"/>
      <c r="CX37" s="72"/>
      <c r="CY37" s="72"/>
      <c r="CZ37" s="72"/>
      <c r="DA37" s="72"/>
      <c r="DB37" s="72"/>
      <c r="DC37" s="72"/>
      <c r="DD37" s="72"/>
      <c r="DE37" s="72"/>
      <c r="DF37" s="72"/>
      <c r="DG37" s="73"/>
      <c r="DH37" s="149">
        <f t="shared" si="93"/>
        <v>0</v>
      </c>
      <c r="DI37" s="149">
        <f t="shared" si="94"/>
        <v>0</v>
      </c>
      <c r="DJ37" s="149">
        <f t="shared" si="95"/>
        <v>0</v>
      </c>
      <c r="DK37" s="149">
        <f t="shared" si="96"/>
        <v>0</v>
      </c>
      <c r="DL37" s="149">
        <f t="shared" si="97"/>
        <v>0</v>
      </c>
      <c r="DM37" s="149">
        <f t="shared" si="98"/>
        <v>0</v>
      </c>
      <c r="DN37" s="149">
        <f t="shared" si="99"/>
        <v>0</v>
      </c>
      <c r="DO37" s="149">
        <f t="shared" si="100"/>
        <v>0</v>
      </c>
      <c r="DP37" s="149">
        <f t="shared" si="101"/>
        <v>0</v>
      </c>
      <c r="DQ37" s="149">
        <f t="shared" si="102"/>
        <v>0</v>
      </c>
      <c r="DR37" s="149">
        <f t="shared" si="103"/>
        <v>0</v>
      </c>
      <c r="DS37" s="149">
        <f t="shared" si="104"/>
        <v>0</v>
      </c>
      <c r="DT37" s="149">
        <f t="shared" si="105"/>
        <v>0</v>
      </c>
      <c r="DU37" s="149">
        <f t="shared" si="106"/>
        <v>0</v>
      </c>
      <c r="DV37" s="149">
        <f t="shared" si="107"/>
        <v>0</v>
      </c>
      <c r="DW37" s="149">
        <f t="shared" si="108"/>
        <v>0</v>
      </c>
      <c r="DX37" s="149">
        <f t="shared" si="109"/>
        <v>0</v>
      </c>
      <c r="DY37" s="149">
        <f t="shared" si="110"/>
        <v>0</v>
      </c>
      <c r="DZ37" s="149">
        <f t="shared" si="111"/>
        <v>0</v>
      </c>
      <c r="EA37" s="149">
        <f t="shared" si="111"/>
        <v>0</v>
      </c>
      <c r="EB37" s="149">
        <f t="shared" si="67"/>
        <v>0</v>
      </c>
      <c r="EC37" s="149">
        <f t="shared" si="112"/>
        <v>0</v>
      </c>
      <c r="ED37" s="150">
        <f t="shared" ca="1" si="113"/>
        <v>0</v>
      </c>
      <c r="EE37" s="74"/>
      <c r="EF37" s="68"/>
      <c r="EG37" s="149" t="str">
        <f t="shared" si="68"/>
        <v/>
      </c>
      <c r="EH37" s="149" t="str">
        <f t="shared" si="114"/>
        <v/>
      </c>
      <c r="EI37" s="149" t="str">
        <f t="shared" si="69"/>
        <v/>
      </c>
      <c r="EJ37" s="149">
        <f t="shared" ca="1" si="115"/>
        <v>0</v>
      </c>
      <c r="EK37" s="149">
        <f t="shared" si="70"/>
        <v>0</v>
      </c>
      <c r="EL37" s="149">
        <f t="shared" si="71"/>
        <v>0</v>
      </c>
    </row>
    <row r="38" spans="1:142" x14ac:dyDescent="0.35">
      <c r="A38" s="62">
        <f>ROWS($12:38)-1</f>
        <v>26</v>
      </c>
      <c r="B38" s="63"/>
      <c r="C38" s="64"/>
      <c r="D38" s="64"/>
      <c r="E38" s="65"/>
      <c r="F38" s="66"/>
      <c r="G38" s="67"/>
      <c r="H38" s="28">
        <f t="shared" si="21"/>
        <v>0</v>
      </c>
      <c r="I38" s="178">
        <f t="shared" si="72"/>
        <v>0</v>
      </c>
      <c r="J38" s="174">
        <f t="shared" si="23"/>
        <v>0</v>
      </c>
      <c r="K38" s="174">
        <f t="shared" si="24"/>
        <v>0</v>
      </c>
      <c r="L38" s="174">
        <f t="shared" si="25"/>
        <v>0</v>
      </c>
      <c r="M38" s="174">
        <f t="shared" si="73"/>
        <v>0</v>
      </c>
      <c r="N38" s="174">
        <f t="shared" si="74"/>
        <v>0</v>
      </c>
      <c r="O38" s="174">
        <f t="shared" si="75"/>
        <v>0</v>
      </c>
      <c r="P38" s="174">
        <f t="shared" si="28"/>
        <v>0</v>
      </c>
      <c r="Q38" s="174">
        <f t="shared" si="29"/>
        <v>0</v>
      </c>
      <c r="R38" s="174">
        <f t="shared" si="30"/>
        <v>0</v>
      </c>
      <c r="S38" s="68"/>
      <c r="T38" s="174">
        <f t="shared" si="31"/>
        <v>0</v>
      </c>
      <c r="U38" s="174">
        <f t="shared" si="76"/>
        <v>0</v>
      </c>
      <c r="V38" s="174">
        <f t="shared" si="77"/>
        <v>0</v>
      </c>
      <c r="W38" s="174">
        <f t="shared" si="34"/>
        <v>0</v>
      </c>
      <c r="X38" s="174">
        <f t="shared" si="78"/>
        <v>0</v>
      </c>
      <c r="Y38" s="174">
        <f t="shared" si="36"/>
        <v>0</v>
      </c>
      <c r="Z38" s="174">
        <f t="shared" si="37"/>
        <v>0</v>
      </c>
      <c r="AA38" s="174">
        <f t="shared" si="38"/>
        <v>0</v>
      </c>
      <c r="AB38" s="221"/>
      <c r="AC38" s="174">
        <f t="shared" si="39"/>
        <v>0</v>
      </c>
      <c r="AD38" s="179">
        <f t="shared" si="79"/>
        <v>0</v>
      </c>
      <c r="AE38" s="69"/>
      <c r="AF38" s="70"/>
      <c r="AG38" s="149">
        <f t="shared" si="41"/>
        <v>0</v>
      </c>
      <c r="AH38" s="176">
        <f t="shared" si="42"/>
        <v>0</v>
      </c>
      <c r="AI38" s="174">
        <f t="shared" si="80"/>
        <v>0</v>
      </c>
      <c r="AJ38" s="149">
        <f t="shared" si="81"/>
        <v>0</v>
      </c>
      <c r="AK38" s="71"/>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180">
        <f t="shared" si="82"/>
        <v>1</v>
      </c>
      <c r="BK38" s="149">
        <f t="shared" si="83"/>
        <v>0</v>
      </c>
      <c r="BL38" s="149">
        <f t="shared" si="43"/>
        <v>0</v>
      </c>
      <c r="BM38" s="149">
        <f t="shared" si="44"/>
        <v>0</v>
      </c>
      <c r="BN38" s="149">
        <f t="shared" si="45"/>
        <v>0</v>
      </c>
      <c r="BO38" s="149">
        <f t="shared" si="46"/>
        <v>0</v>
      </c>
      <c r="BP38" s="149">
        <f t="shared" si="47"/>
        <v>0</v>
      </c>
      <c r="BQ38" s="149">
        <f t="shared" si="48"/>
        <v>0</v>
      </c>
      <c r="BR38" s="149">
        <f t="shared" si="49"/>
        <v>0</v>
      </c>
      <c r="BS38" s="149">
        <f t="shared" si="50"/>
        <v>0</v>
      </c>
      <c r="BT38" s="149">
        <f t="shared" si="51"/>
        <v>0</v>
      </c>
      <c r="BU38" s="149">
        <f t="shared" si="52"/>
        <v>0</v>
      </c>
      <c r="BV38" s="149">
        <f t="shared" si="53"/>
        <v>0</v>
      </c>
      <c r="BW38" s="149">
        <f t="shared" si="54"/>
        <v>0</v>
      </c>
      <c r="BX38" s="149">
        <f t="shared" si="55"/>
        <v>0</v>
      </c>
      <c r="BY38" s="149">
        <f t="shared" si="56"/>
        <v>0</v>
      </c>
      <c r="BZ38" s="149">
        <f t="shared" si="57"/>
        <v>0</v>
      </c>
      <c r="CA38" s="149">
        <f t="shared" si="58"/>
        <v>0</v>
      </c>
      <c r="CB38" s="149">
        <f t="shared" si="59"/>
        <v>0</v>
      </c>
      <c r="CC38" s="149">
        <f t="shared" si="60"/>
        <v>0</v>
      </c>
      <c r="CD38" s="149">
        <f t="shared" si="61"/>
        <v>0</v>
      </c>
      <c r="CE38" s="149">
        <f t="shared" si="117"/>
        <v>0</v>
      </c>
      <c r="CF38" s="149">
        <f t="shared" si="118"/>
        <v>0</v>
      </c>
      <c r="CG38" s="149">
        <f t="shared" si="119"/>
        <v>0</v>
      </c>
      <c r="CH38" s="149">
        <f t="shared" si="120"/>
        <v>0</v>
      </c>
      <c r="CI38" s="149">
        <f t="shared" si="88"/>
        <v>0</v>
      </c>
      <c r="CJ38" s="149">
        <f t="shared" si="89"/>
        <v>0</v>
      </c>
      <c r="CK38" s="149">
        <f t="shared" si="90"/>
        <v>0</v>
      </c>
      <c r="CL38" s="149">
        <f t="shared" si="116"/>
        <v>0</v>
      </c>
      <c r="CM38" s="149">
        <f t="shared" si="91"/>
        <v>0</v>
      </c>
      <c r="CN38" s="150">
        <f t="shared" si="92"/>
        <v>0</v>
      </c>
      <c r="CO38" s="71"/>
      <c r="CP38" s="72"/>
      <c r="CQ38" s="72"/>
      <c r="CR38" s="72"/>
      <c r="CS38" s="72"/>
      <c r="CT38" s="72"/>
      <c r="CU38" s="72"/>
      <c r="CV38" s="72"/>
      <c r="CW38" s="72"/>
      <c r="CX38" s="72"/>
      <c r="CY38" s="72"/>
      <c r="CZ38" s="72"/>
      <c r="DA38" s="72"/>
      <c r="DB38" s="72"/>
      <c r="DC38" s="72"/>
      <c r="DD38" s="72"/>
      <c r="DE38" s="72"/>
      <c r="DF38" s="72"/>
      <c r="DG38" s="73"/>
      <c r="DH38" s="149">
        <f t="shared" si="93"/>
        <v>0</v>
      </c>
      <c r="DI38" s="149">
        <f t="shared" si="94"/>
        <v>0</v>
      </c>
      <c r="DJ38" s="149">
        <f t="shared" si="95"/>
        <v>0</v>
      </c>
      <c r="DK38" s="149">
        <f t="shared" si="96"/>
        <v>0</v>
      </c>
      <c r="DL38" s="149">
        <f t="shared" si="97"/>
        <v>0</v>
      </c>
      <c r="DM38" s="149">
        <f t="shared" si="98"/>
        <v>0</v>
      </c>
      <c r="DN38" s="149">
        <f t="shared" si="99"/>
        <v>0</v>
      </c>
      <c r="DO38" s="149">
        <f t="shared" si="100"/>
        <v>0</v>
      </c>
      <c r="DP38" s="149">
        <f t="shared" si="101"/>
        <v>0</v>
      </c>
      <c r="DQ38" s="149">
        <f t="shared" si="102"/>
        <v>0</v>
      </c>
      <c r="DR38" s="149">
        <f t="shared" si="103"/>
        <v>0</v>
      </c>
      <c r="DS38" s="149">
        <f t="shared" si="104"/>
        <v>0</v>
      </c>
      <c r="DT38" s="149">
        <f t="shared" si="105"/>
        <v>0</v>
      </c>
      <c r="DU38" s="149">
        <f t="shared" si="106"/>
        <v>0</v>
      </c>
      <c r="DV38" s="149">
        <f t="shared" si="107"/>
        <v>0</v>
      </c>
      <c r="DW38" s="149">
        <f t="shared" si="108"/>
        <v>0</v>
      </c>
      <c r="DX38" s="149">
        <f t="shared" si="109"/>
        <v>0</v>
      </c>
      <c r="DY38" s="149">
        <f t="shared" si="110"/>
        <v>0</v>
      </c>
      <c r="DZ38" s="149">
        <f t="shared" si="111"/>
        <v>0</v>
      </c>
      <c r="EA38" s="149">
        <f t="shared" si="111"/>
        <v>0</v>
      </c>
      <c r="EB38" s="149">
        <f t="shared" si="67"/>
        <v>0</v>
      </c>
      <c r="EC38" s="149">
        <f t="shared" si="112"/>
        <v>0</v>
      </c>
      <c r="ED38" s="150">
        <f t="shared" ca="1" si="113"/>
        <v>0</v>
      </c>
      <c r="EE38" s="74"/>
      <c r="EF38" s="68"/>
      <c r="EG38" s="149" t="str">
        <f t="shared" si="68"/>
        <v/>
      </c>
      <c r="EH38" s="149" t="str">
        <f t="shared" si="114"/>
        <v/>
      </c>
      <c r="EI38" s="149" t="str">
        <f t="shared" si="69"/>
        <v/>
      </c>
      <c r="EJ38" s="149">
        <f t="shared" ca="1" si="115"/>
        <v>0</v>
      </c>
      <c r="EK38" s="149">
        <f t="shared" si="70"/>
        <v>0</v>
      </c>
      <c r="EL38" s="149">
        <f t="shared" si="71"/>
        <v>0</v>
      </c>
    </row>
    <row r="39" spans="1:142" x14ac:dyDescent="0.35">
      <c r="A39" s="62">
        <f>ROWS($12:39)-1</f>
        <v>27</v>
      </c>
      <c r="B39" s="63"/>
      <c r="C39" s="64"/>
      <c r="D39" s="64"/>
      <c r="E39" s="65"/>
      <c r="F39" s="66"/>
      <c r="G39" s="67"/>
      <c r="H39" s="28">
        <f t="shared" si="21"/>
        <v>0</v>
      </c>
      <c r="I39" s="178">
        <f t="shared" si="72"/>
        <v>0</v>
      </c>
      <c r="J39" s="174">
        <f t="shared" si="23"/>
        <v>0</v>
      </c>
      <c r="K39" s="174">
        <f t="shared" si="24"/>
        <v>0</v>
      </c>
      <c r="L39" s="174">
        <f t="shared" si="25"/>
        <v>0</v>
      </c>
      <c r="M39" s="174">
        <f t="shared" si="73"/>
        <v>0</v>
      </c>
      <c r="N39" s="174">
        <f t="shared" si="74"/>
        <v>0</v>
      </c>
      <c r="O39" s="174">
        <f t="shared" si="75"/>
        <v>0</v>
      </c>
      <c r="P39" s="174">
        <f t="shared" si="28"/>
        <v>0</v>
      </c>
      <c r="Q39" s="174">
        <f t="shared" si="29"/>
        <v>0</v>
      </c>
      <c r="R39" s="174">
        <f t="shared" si="30"/>
        <v>0</v>
      </c>
      <c r="S39" s="68"/>
      <c r="T39" s="174">
        <f t="shared" si="31"/>
        <v>0</v>
      </c>
      <c r="U39" s="174">
        <f t="shared" si="76"/>
        <v>0</v>
      </c>
      <c r="V39" s="174">
        <f t="shared" si="77"/>
        <v>0</v>
      </c>
      <c r="W39" s="174">
        <f t="shared" si="34"/>
        <v>0</v>
      </c>
      <c r="X39" s="174">
        <f t="shared" si="78"/>
        <v>0</v>
      </c>
      <c r="Y39" s="174">
        <f t="shared" si="36"/>
        <v>0</v>
      </c>
      <c r="Z39" s="174">
        <f t="shared" si="37"/>
        <v>0</v>
      </c>
      <c r="AA39" s="174">
        <f t="shared" si="38"/>
        <v>0</v>
      </c>
      <c r="AB39" s="221"/>
      <c r="AC39" s="174">
        <f t="shared" si="39"/>
        <v>0</v>
      </c>
      <c r="AD39" s="179">
        <f t="shared" si="79"/>
        <v>0</v>
      </c>
      <c r="AE39" s="69"/>
      <c r="AF39" s="70"/>
      <c r="AG39" s="149">
        <f t="shared" si="41"/>
        <v>0</v>
      </c>
      <c r="AH39" s="176">
        <f t="shared" si="42"/>
        <v>0</v>
      </c>
      <c r="AI39" s="174">
        <f t="shared" si="80"/>
        <v>0</v>
      </c>
      <c r="AJ39" s="149">
        <f t="shared" si="81"/>
        <v>0</v>
      </c>
      <c r="AK39" s="71"/>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180">
        <f t="shared" si="82"/>
        <v>1</v>
      </c>
      <c r="BK39" s="149">
        <f t="shared" si="83"/>
        <v>0</v>
      </c>
      <c r="BL39" s="149">
        <f t="shared" si="43"/>
        <v>0</v>
      </c>
      <c r="BM39" s="149">
        <f t="shared" si="44"/>
        <v>0</v>
      </c>
      <c r="BN39" s="149">
        <f t="shared" si="45"/>
        <v>0</v>
      </c>
      <c r="BO39" s="149">
        <f t="shared" si="46"/>
        <v>0</v>
      </c>
      <c r="BP39" s="149">
        <f t="shared" si="47"/>
        <v>0</v>
      </c>
      <c r="BQ39" s="149">
        <f t="shared" si="48"/>
        <v>0</v>
      </c>
      <c r="BR39" s="149">
        <f t="shared" si="49"/>
        <v>0</v>
      </c>
      <c r="BS39" s="149">
        <f t="shared" si="50"/>
        <v>0</v>
      </c>
      <c r="BT39" s="149">
        <f t="shared" si="51"/>
        <v>0</v>
      </c>
      <c r="BU39" s="149">
        <f t="shared" si="52"/>
        <v>0</v>
      </c>
      <c r="BV39" s="149">
        <f t="shared" si="53"/>
        <v>0</v>
      </c>
      <c r="BW39" s="149">
        <f t="shared" si="54"/>
        <v>0</v>
      </c>
      <c r="BX39" s="149">
        <f t="shared" si="55"/>
        <v>0</v>
      </c>
      <c r="BY39" s="149">
        <f t="shared" si="56"/>
        <v>0</v>
      </c>
      <c r="BZ39" s="149">
        <f t="shared" si="57"/>
        <v>0</v>
      </c>
      <c r="CA39" s="149">
        <f t="shared" si="58"/>
        <v>0</v>
      </c>
      <c r="CB39" s="149">
        <f t="shared" si="59"/>
        <v>0</v>
      </c>
      <c r="CC39" s="149">
        <f t="shared" si="60"/>
        <v>0</v>
      </c>
      <c r="CD39" s="149">
        <f t="shared" si="61"/>
        <v>0</v>
      </c>
      <c r="CE39" s="149">
        <f t="shared" si="117"/>
        <v>0</v>
      </c>
      <c r="CF39" s="149">
        <f t="shared" si="118"/>
        <v>0</v>
      </c>
      <c r="CG39" s="149">
        <f t="shared" si="119"/>
        <v>0</v>
      </c>
      <c r="CH39" s="149">
        <f t="shared" si="120"/>
        <v>0</v>
      </c>
      <c r="CI39" s="149">
        <f t="shared" si="88"/>
        <v>0</v>
      </c>
      <c r="CJ39" s="149">
        <f t="shared" si="89"/>
        <v>0</v>
      </c>
      <c r="CK39" s="149">
        <f t="shared" si="90"/>
        <v>0</v>
      </c>
      <c r="CL39" s="149">
        <f t="shared" si="116"/>
        <v>0</v>
      </c>
      <c r="CM39" s="149">
        <f t="shared" si="91"/>
        <v>0</v>
      </c>
      <c r="CN39" s="150">
        <f t="shared" si="92"/>
        <v>0</v>
      </c>
      <c r="CO39" s="71"/>
      <c r="CP39" s="72"/>
      <c r="CQ39" s="72"/>
      <c r="CR39" s="72"/>
      <c r="CS39" s="72"/>
      <c r="CT39" s="72"/>
      <c r="CU39" s="72"/>
      <c r="CV39" s="72"/>
      <c r="CW39" s="72"/>
      <c r="CX39" s="72"/>
      <c r="CY39" s="72"/>
      <c r="CZ39" s="72"/>
      <c r="DA39" s="72"/>
      <c r="DB39" s="72"/>
      <c r="DC39" s="72"/>
      <c r="DD39" s="72"/>
      <c r="DE39" s="72"/>
      <c r="DF39" s="72"/>
      <c r="DG39" s="73"/>
      <c r="DH39" s="149">
        <f t="shared" si="93"/>
        <v>0</v>
      </c>
      <c r="DI39" s="149">
        <f t="shared" si="94"/>
        <v>0</v>
      </c>
      <c r="DJ39" s="149">
        <f t="shared" si="95"/>
        <v>0</v>
      </c>
      <c r="DK39" s="149">
        <f t="shared" si="96"/>
        <v>0</v>
      </c>
      <c r="DL39" s="149">
        <f t="shared" si="97"/>
        <v>0</v>
      </c>
      <c r="DM39" s="149">
        <f t="shared" si="98"/>
        <v>0</v>
      </c>
      <c r="DN39" s="149">
        <f t="shared" si="99"/>
        <v>0</v>
      </c>
      <c r="DO39" s="149">
        <f t="shared" si="100"/>
        <v>0</v>
      </c>
      <c r="DP39" s="149">
        <f t="shared" si="101"/>
        <v>0</v>
      </c>
      <c r="DQ39" s="149">
        <f t="shared" si="102"/>
        <v>0</v>
      </c>
      <c r="DR39" s="149">
        <f t="shared" si="103"/>
        <v>0</v>
      </c>
      <c r="DS39" s="149">
        <f t="shared" si="104"/>
        <v>0</v>
      </c>
      <c r="DT39" s="149">
        <f t="shared" si="105"/>
        <v>0</v>
      </c>
      <c r="DU39" s="149">
        <f t="shared" si="106"/>
        <v>0</v>
      </c>
      <c r="DV39" s="149">
        <f t="shared" si="107"/>
        <v>0</v>
      </c>
      <c r="DW39" s="149">
        <f t="shared" si="108"/>
        <v>0</v>
      </c>
      <c r="DX39" s="149">
        <f t="shared" si="109"/>
        <v>0</v>
      </c>
      <c r="DY39" s="149">
        <f t="shared" si="110"/>
        <v>0</v>
      </c>
      <c r="DZ39" s="149">
        <f t="shared" si="111"/>
        <v>0</v>
      </c>
      <c r="EA39" s="149">
        <f t="shared" si="111"/>
        <v>0</v>
      </c>
      <c r="EB39" s="149">
        <f t="shared" si="67"/>
        <v>0</v>
      </c>
      <c r="EC39" s="149">
        <f t="shared" si="112"/>
        <v>0</v>
      </c>
      <c r="ED39" s="150">
        <f t="shared" ca="1" si="113"/>
        <v>0</v>
      </c>
      <c r="EE39" s="74"/>
      <c r="EF39" s="68"/>
      <c r="EG39" s="149" t="str">
        <f t="shared" si="68"/>
        <v/>
      </c>
      <c r="EH39" s="149" t="str">
        <f t="shared" si="114"/>
        <v/>
      </c>
      <c r="EI39" s="149" t="str">
        <f t="shared" si="69"/>
        <v/>
      </c>
      <c r="EJ39" s="149">
        <f t="shared" ca="1" si="115"/>
        <v>0</v>
      </c>
      <c r="EK39" s="149">
        <f t="shared" si="70"/>
        <v>0</v>
      </c>
      <c r="EL39" s="149">
        <f t="shared" si="71"/>
        <v>0</v>
      </c>
    </row>
    <row r="40" spans="1:142" x14ac:dyDescent="0.35">
      <c r="A40" s="62">
        <f>ROWS($12:40)-1</f>
        <v>28</v>
      </c>
      <c r="B40" s="63"/>
      <c r="C40" s="64"/>
      <c r="D40" s="64"/>
      <c r="E40" s="65"/>
      <c r="F40" s="66"/>
      <c r="G40" s="67"/>
      <c r="H40" s="28">
        <f t="shared" si="21"/>
        <v>0</v>
      </c>
      <c r="I40" s="178">
        <f t="shared" si="72"/>
        <v>0</v>
      </c>
      <c r="J40" s="174">
        <f t="shared" si="23"/>
        <v>0</v>
      </c>
      <c r="K40" s="174">
        <f t="shared" si="24"/>
        <v>0</v>
      </c>
      <c r="L40" s="174">
        <f t="shared" si="25"/>
        <v>0</v>
      </c>
      <c r="M40" s="174">
        <f t="shared" si="73"/>
        <v>0</v>
      </c>
      <c r="N40" s="174">
        <f t="shared" si="74"/>
        <v>0</v>
      </c>
      <c r="O40" s="174">
        <f t="shared" si="75"/>
        <v>0</v>
      </c>
      <c r="P40" s="174">
        <f t="shared" si="28"/>
        <v>0</v>
      </c>
      <c r="Q40" s="174">
        <f t="shared" si="29"/>
        <v>0</v>
      </c>
      <c r="R40" s="174">
        <f t="shared" si="30"/>
        <v>0</v>
      </c>
      <c r="S40" s="68"/>
      <c r="T40" s="174">
        <f t="shared" si="31"/>
        <v>0</v>
      </c>
      <c r="U40" s="174">
        <f t="shared" si="76"/>
        <v>0</v>
      </c>
      <c r="V40" s="174">
        <f t="shared" si="77"/>
        <v>0</v>
      </c>
      <c r="W40" s="174">
        <f t="shared" si="34"/>
        <v>0</v>
      </c>
      <c r="X40" s="174">
        <f t="shared" si="78"/>
        <v>0</v>
      </c>
      <c r="Y40" s="174">
        <f t="shared" si="36"/>
        <v>0</v>
      </c>
      <c r="Z40" s="174">
        <f t="shared" si="37"/>
        <v>0</v>
      </c>
      <c r="AA40" s="174">
        <f t="shared" si="38"/>
        <v>0</v>
      </c>
      <c r="AB40" s="221"/>
      <c r="AC40" s="174">
        <f t="shared" si="39"/>
        <v>0</v>
      </c>
      <c r="AD40" s="179">
        <f t="shared" si="79"/>
        <v>0</v>
      </c>
      <c r="AE40" s="69"/>
      <c r="AF40" s="70"/>
      <c r="AG40" s="149">
        <f t="shared" si="41"/>
        <v>0</v>
      </c>
      <c r="AH40" s="176">
        <f t="shared" si="42"/>
        <v>0</v>
      </c>
      <c r="AI40" s="174">
        <f t="shared" si="80"/>
        <v>0</v>
      </c>
      <c r="AJ40" s="149">
        <f t="shared" si="81"/>
        <v>0</v>
      </c>
      <c r="AK40" s="71"/>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180">
        <f t="shared" si="82"/>
        <v>1</v>
      </c>
      <c r="BK40" s="149">
        <f t="shared" si="83"/>
        <v>0</v>
      </c>
      <c r="BL40" s="149">
        <f t="shared" si="43"/>
        <v>0</v>
      </c>
      <c r="BM40" s="149">
        <f t="shared" si="44"/>
        <v>0</v>
      </c>
      <c r="BN40" s="149">
        <f t="shared" si="45"/>
        <v>0</v>
      </c>
      <c r="BO40" s="149">
        <f t="shared" si="46"/>
        <v>0</v>
      </c>
      <c r="BP40" s="149">
        <f t="shared" si="47"/>
        <v>0</v>
      </c>
      <c r="BQ40" s="149">
        <f t="shared" si="48"/>
        <v>0</v>
      </c>
      <c r="BR40" s="149">
        <f t="shared" si="49"/>
        <v>0</v>
      </c>
      <c r="BS40" s="149">
        <f t="shared" si="50"/>
        <v>0</v>
      </c>
      <c r="BT40" s="149">
        <f t="shared" si="51"/>
        <v>0</v>
      </c>
      <c r="BU40" s="149">
        <f t="shared" si="52"/>
        <v>0</v>
      </c>
      <c r="BV40" s="149">
        <f t="shared" si="53"/>
        <v>0</v>
      </c>
      <c r="BW40" s="149">
        <f t="shared" si="54"/>
        <v>0</v>
      </c>
      <c r="BX40" s="149">
        <f t="shared" si="55"/>
        <v>0</v>
      </c>
      <c r="BY40" s="149">
        <f t="shared" si="56"/>
        <v>0</v>
      </c>
      <c r="BZ40" s="149">
        <f t="shared" si="57"/>
        <v>0</v>
      </c>
      <c r="CA40" s="149">
        <f t="shared" si="58"/>
        <v>0</v>
      </c>
      <c r="CB40" s="149">
        <f t="shared" si="59"/>
        <v>0</v>
      </c>
      <c r="CC40" s="149">
        <f t="shared" si="60"/>
        <v>0</v>
      </c>
      <c r="CD40" s="149">
        <f t="shared" si="61"/>
        <v>0</v>
      </c>
      <c r="CE40" s="149">
        <f t="shared" si="117"/>
        <v>0</v>
      </c>
      <c r="CF40" s="149">
        <f t="shared" si="118"/>
        <v>0</v>
      </c>
      <c r="CG40" s="149">
        <f t="shared" si="119"/>
        <v>0</v>
      </c>
      <c r="CH40" s="149">
        <f t="shared" si="120"/>
        <v>0</v>
      </c>
      <c r="CI40" s="149">
        <f t="shared" si="88"/>
        <v>0</v>
      </c>
      <c r="CJ40" s="149">
        <f t="shared" si="89"/>
        <v>0</v>
      </c>
      <c r="CK40" s="149">
        <f t="shared" si="90"/>
        <v>0</v>
      </c>
      <c r="CL40" s="149">
        <f t="shared" si="116"/>
        <v>0</v>
      </c>
      <c r="CM40" s="149">
        <f t="shared" si="91"/>
        <v>0</v>
      </c>
      <c r="CN40" s="150">
        <f t="shared" si="92"/>
        <v>0</v>
      </c>
      <c r="CO40" s="71"/>
      <c r="CP40" s="72"/>
      <c r="CQ40" s="72"/>
      <c r="CR40" s="72"/>
      <c r="CS40" s="72"/>
      <c r="CT40" s="72"/>
      <c r="CU40" s="72"/>
      <c r="CV40" s="72"/>
      <c r="CW40" s="72"/>
      <c r="CX40" s="72"/>
      <c r="CY40" s="72"/>
      <c r="CZ40" s="72"/>
      <c r="DA40" s="72"/>
      <c r="DB40" s="72"/>
      <c r="DC40" s="72"/>
      <c r="DD40" s="72"/>
      <c r="DE40" s="72"/>
      <c r="DF40" s="72"/>
      <c r="DG40" s="73"/>
      <c r="DH40" s="149">
        <f t="shared" si="93"/>
        <v>0</v>
      </c>
      <c r="DI40" s="149">
        <f t="shared" si="94"/>
        <v>0</v>
      </c>
      <c r="DJ40" s="149">
        <f t="shared" si="95"/>
        <v>0</v>
      </c>
      <c r="DK40" s="149">
        <f t="shared" si="96"/>
        <v>0</v>
      </c>
      <c r="DL40" s="149">
        <f t="shared" si="97"/>
        <v>0</v>
      </c>
      <c r="DM40" s="149">
        <f t="shared" si="98"/>
        <v>0</v>
      </c>
      <c r="DN40" s="149">
        <f t="shared" si="99"/>
        <v>0</v>
      </c>
      <c r="DO40" s="149">
        <f t="shared" si="100"/>
        <v>0</v>
      </c>
      <c r="DP40" s="149">
        <f t="shared" si="101"/>
        <v>0</v>
      </c>
      <c r="DQ40" s="149">
        <f t="shared" si="102"/>
        <v>0</v>
      </c>
      <c r="DR40" s="149">
        <f t="shared" si="103"/>
        <v>0</v>
      </c>
      <c r="DS40" s="149">
        <f t="shared" si="104"/>
        <v>0</v>
      </c>
      <c r="DT40" s="149">
        <f t="shared" si="105"/>
        <v>0</v>
      </c>
      <c r="DU40" s="149">
        <f t="shared" si="106"/>
        <v>0</v>
      </c>
      <c r="DV40" s="149">
        <f t="shared" si="107"/>
        <v>0</v>
      </c>
      <c r="DW40" s="149">
        <f t="shared" si="108"/>
        <v>0</v>
      </c>
      <c r="DX40" s="149">
        <f t="shared" si="109"/>
        <v>0</v>
      </c>
      <c r="DY40" s="149">
        <f t="shared" si="110"/>
        <v>0</v>
      </c>
      <c r="DZ40" s="149">
        <f t="shared" si="111"/>
        <v>0</v>
      </c>
      <c r="EA40" s="149">
        <f t="shared" si="111"/>
        <v>0</v>
      </c>
      <c r="EB40" s="149">
        <f t="shared" si="67"/>
        <v>0</v>
      </c>
      <c r="EC40" s="149">
        <f t="shared" si="112"/>
        <v>0</v>
      </c>
      <c r="ED40" s="150">
        <f t="shared" ca="1" si="113"/>
        <v>0</v>
      </c>
      <c r="EE40" s="74"/>
      <c r="EF40" s="68"/>
      <c r="EG40" s="149" t="str">
        <f t="shared" si="68"/>
        <v/>
      </c>
      <c r="EH40" s="149" t="str">
        <f t="shared" si="114"/>
        <v/>
      </c>
      <c r="EI40" s="149" t="str">
        <f t="shared" si="69"/>
        <v/>
      </c>
      <c r="EJ40" s="149">
        <f t="shared" ca="1" si="115"/>
        <v>0</v>
      </c>
      <c r="EK40" s="149">
        <f t="shared" si="70"/>
        <v>0</v>
      </c>
      <c r="EL40" s="149">
        <f t="shared" si="71"/>
        <v>0</v>
      </c>
    </row>
    <row r="41" spans="1:142" x14ac:dyDescent="0.35">
      <c r="A41" s="62">
        <f>ROWS($12:41)-1</f>
        <v>29</v>
      </c>
      <c r="B41" s="63"/>
      <c r="C41" s="64"/>
      <c r="D41" s="64"/>
      <c r="E41" s="65"/>
      <c r="F41" s="66"/>
      <c r="G41" s="67"/>
      <c r="H41" s="28">
        <f t="shared" si="21"/>
        <v>0</v>
      </c>
      <c r="I41" s="178">
        <f t="shared" si="72"/>
        <v>0</v>
      </c>
      <c r="J41" s="174">
        <f t="shared" si="23"/>
        <v>0</v>
      </c>
      <c r="K41" s="174">
        <f t="shared" si="24"/>
        <v>0</v>
      </c>
      <c r="L41" s="174">
        <f t="shared" si="25"/>
        <v>0</v>
      </c>
      <c r="M41" s="174">
        <f t="shared" si="73"/>
        <v>0</v>
      </c>
      <c r="N41" s="174">
        <f t="shared" si="74"/>
        <v>0</v>
      </c>
      <c r="O41" s="174">
        <f t="shared" si="75"/>
        <v>0</v>
      </c>
      <c r="P41" s="174">
        <f t="shared" si="28"/>
        <v>0</v>
      </c>
      <c r="Q41" s="174">
        <f t="shared" si="29"/>
        <v>0</v>
      </c>
      <c r="R41" s="174">
        <f t="shared" si="30"/>
        <v>0</v>
      </c>
      <c r="S41" s="68"/>
      <c r="T41" s="174">
        <f t="shared" si="31"/>
        <v>0</v>
      </c>
      <c r="U41" s="174">
        <f t="shared" si="76"/>
        <v>0</v>
      </c>
      <c r="V41" s="174">
        <f t="shared" si="77"/>
        <v>0</v>
      </c>
      <c r="W41" s="174">
        <f t="shared" si="34"/>
        <v>0</v>
      </c>
      <c r="X41" s="174">
        <f t="shared" si="78"/>
        <v>0</v>
      </c>
      <c r="Y41" s="174">
        <f t="shared" si="36"/>
        <v>0</v>
      </c>
      <c r="Z41" s="174">
        <f t="shared" si="37"/>
        <v>0</v>
      </c>
      <c r="AA41" s="174">
        <f t="shared" si="38"/>
        <v>0</v>
      </c>
      <c r="AB41" s="221"/>
      <c r="AC41" s="174">
        <f t="shared" si="39"/>
        <v>0</v>
      </c>
      <c r="AD41" s="179">
        <f t="shared" si="79"/>
        <v>0</v>
      </c>
      <c r="AE41" s="69"/>
      <c r="AF41" s="70"/>
      <c r="AG41" s="149">
        <f t="shared" si="41"/>
        <v>0</v>
      </c>
      <c r="AH41" s="176">
        <f t="shared" si="42"/>
        <v>0</v>
      </c>
      <c r="AI41" s="174">
        <f t="shared" si="80"/>
        <v>0</v>
      </c>
      <c r="AJ41" s="149">
        <f t="shared" si="81"/>
        <v>0</v>
      </c>
      <c r="AK41" s="71"/>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180">
        <f t="shared" si="82"/>
        <v>1</v>
      </c>
      <c r="BK41" s="149">
        <f t="shared" si="83"/>
        <v>0</v>
      </c>
      <c r="BL41" s="149">
        <f t="shared" si="43"/>
        <v>0</v>
      </c>
      <c r="BM41" s="149">
        <f t="shared" si="44"/>
        <v>0</v>
      </c>
      <c r="BN41" s="149">
        <f t="shared" si="45"/>
        <v>0</v>
      </c>
      <c r="BO41" s="149">
        <f t="shared" si="46"/>
        <v>0</v>
      </c>
      <c r="BP41" s="149">
        <f t="shared" si="47"/>
        <v>0</v>
      </c>
      <c r="BQ41" s="149">
        <f t="shared" si="48"/>
        <v>0</v>
      </c>
      <c r="BR41" s="149">
        <f t="shared" si="49"/>
        <v>0</v>
      </c>
      <c r="BS41" s="149">
        <f t="shared" si="50"/>
        <v>0</v>
      </c>
      <c r="BT41" s="149">
        <f t="shared" si="51"/>
        <v>0</v>
      </c>
      <c r="BU41" s="149">
        <f t="shared" si="52"/>
        <v>0</v>
      </c>
      <c r="BV41" s="149">
        <f t="shared" si="53"/>
        <v>0</v>
      </c>
      <c r="BW41" s="149">
        <f t="shared" si="54"/>
        <v>0</v>
      </c>
      <c r="BX41" s="149">
        <f t="shared" si="55"/>
        <v>0</v>
      </c>
      <c r="BY41" s="149">
        <f t="shared" si="56"/>
        <v>0</v>
      </c>
      <c r="BZ41" s="149">
        <f t="shared" si="57"/>
        <v>0</v>
      </c>
      <c r="CA41" s="149">
        <f t="shared" si="58"/>
        <v>0</v>
      </c>
      <c r="CB41" s="149">
        <f t="shared" si="59"/>
        <v>0</v>
      </c>
      <c r="CC41" s="149">
        <f t="shared" si="60"/>
        <v>0</v>
      </c>
      <c r="CD41" s="149">
        <f t="shared" si="61"/>
        <v>0</v>
      </c>
      <c r="CE41" s="149">
        <f t="shared" si="117"/>
        <v>0</v>
      </c>
      <c r="CF41" s="149">
        <f t="shared" si="118"/>
        <v>0</v>
      </c>
      <c r="CG41" s="149">
        <f t="shared" si="119"/>
        <v>0</v>
      </c>
      <c r="CH41" s="149">
        <f t="shared" si="120"/>
        <v>0</v>
      </c>
      <c r="CI41" s="149">
        <f t="shared" si="88"/>
        <v>0</v>
      </c>
      <c r="CJ41" s="149">
        <f t="shared" si="89"/>
        <v>0</v>
      </c>
      <c r="CK41" s="149">
        <f t="shared" si="90"/>
        <v>0</v>
      </c>
      <c r="CL41" s="149">
        <f t="shared" si="116"/>
        <v>0</v>
      </c>
      <c r="CM41" s="149">
        <f t="shared" si="91"/>
        <v>0</v>
      </c>
      <c r="CN41" s="150">
        <f t="shared" si="92"/>
        <v>0</v>
      </c>
      <c r="CO41" s="71"/>
      <c r="CP41" s="72"/>
      <c r="CQ41" s="72"/>
      <c r="CR41" s="72"/>
      <c r="CS41" s="72"/>
      <c r="CT41" s="72"/>
      <c r="CU41" s="72"/>
      <c r="CV41" s="72"/>
      <c r="CW41" s="72"/>
      <c r="CX41" s="72"/>
      <c r="CY41" s="72"/>
      <c r="CZ41" s="72"/>
      <c r="DA41" s="72"/>
      <c r="DB41" s="72"/>
      <c r="DC41" s="72"/>
      <c r="DD41" s="72"/>
      <c r="DE41" s="72"/>
      <c r="DF41" s="72"/>
      <c r="DG41" s="73"/>
      <c r="DH41" s="149">
        <f t="shared" si="93"/>
        <v>0</v>
      </c>
      <c r="DI41" s="149">
        <f t="shared" si="94"/>
        <v>0</v>
      </c>
      <c r="DJ41" s="149">
        <f t="shared" si="95"/>
        <v>0</v>
      </c>
      <c r="DK41" s="149">
        <f t="shared" si="96"/>
        <v>0</v>
      </c>
      <c r="DL41" s="149">
        <f t="shared" si="97"/>
        <v>0</v>
      </c>
      <c r="DM41" s="149">
        <f t="shared" si="98"/>
        <v>0</v>
      </c>
      <c r="DN41" s="149">
        <f t="shared" si="99"/>
        <v>0</v>
      </c>
      <c r="DO41" s="149">
        <f t="shared" si="100"/>
        <v>0</v>
      </c>
      <c r="DP41" s="149">
        <f t="shared" si="101"/>
        <v>0</v>
      </c>
      <c r="DQ41" s="149">
        <f t="shared" si="102"/>
        <v>0</v>
      </c>
      <c r="DR41" s="149">
        <f t="shared" si="103"/>
        <v>0</v>
      </c>
      <c r="DS41" s="149">
        <f t="shared" si="104"/>
        <v>0</v>
      </c>
      <c r="DT41" s="149">
        <f t="shared" si="105"/>
        <v>0</v>
      </c>
      <c r="DU41" s="149">
        <f t="shared" si="106"/>
        <v>0</v>
      </c>
      <c r="DV41" s="149">
        <f t="shared" si="107"/>
        <v>0</v>
      </c>
      <c r="DW41" s="149">
        <f t="shared" si="108"/>
        <v>0</v>
      </c>
      <c r="DX41" s="149">
        <f t="shared" si="109"/>
        <v>0</v>
      </c>
      <c r="DY41" s="149">
        <f t="shared" si="110"/>
        <v>0</v>
      </c>
      <c r="DZ41" s="149">
        <f t="shared" si="111"/>
        <v>0</v>
      </c>
      <c r="EA41" s="149">
        <f t="shared" si="111"/>
        <v>0</v>
      </c>
      <c r="EB41" s="149">
        <f t="shared" si="67"/>
        <v>0</v>
      </c>
      <c r="EC41" s="149">
        <f t="shared" si="112"/>
        <v>0</v>
      </c>
      <c r="ED41" s="150">
        <f t="shared" ca="1" si="113"/>
        <v>0</v>
      </c>
      <c r="EE41" s="74"/>
      <c r="EF41" s="68"/>
      <c r="EG41" s="149" t="str">
        <f t="shared" si="68"/>
        <v/>
      </c>
      <c r="EH41" s="149" t="str">
        <f t="shared" si="114"/>
        <v/>
      </c>
      <c r="EI41" s="149" t="str">
        <f t="shared" si="69"/>
        <v/>
      </c>
      <c r="EJ41" s="149">
        <f t="shared" ca="1" si="115"/>
        <v>0</v>
      </c>
      <c r="EK41" s="149">
        <f t="shared" si="70"/>
        <v>0</v>
      </c>
      <c r="EL41" s="149">
        <f t="shared" si="71"/>
        <v>0</v>
      </c>
    </row>
    <row r="42" spans="1:142" x14ac:dyDescent="0.35">
      <c r="A42" s="62">
        <f>ROWS($12:42)-1</f>
        <v>30</v>
      </c>
      <c r="B42" s="63"/>
      <c r="C42" s="64"/>
      <c r="D42" s="64"/>
      <c r="E42" s="65"/>
      <c r="F42" s="66"/>
      <c r="G42" s="67"/>
      <c r="H42" s="28">
        <f t="shared" si="21"/>
        <v>0</v>
      </c>
      <c r="I42" s="178">
        <f t="shared" si="72"/>
        <v>0</v>
      </c>
      <c r="J42" s="174">
        <f t="shared" si="23"/>
        <v>0</v>
      </c>
      <c r="K42" s="174">
        <f t="shared" si="24"/>
        <v>0</v>
      </c>
      <c r="L42" s="174">
        <f t="shared" si="25"/>
        <v>0</v>
      </c>
      <c r="M42" s="174">
        <f t="shared" si="73"/>
        <v>0</v>
      </c>
      <c r="N42" s="174">
        <f t="shared" si="74"/>
        <v>0</v>
      </c>
      <c r="O42" s="174">
        <f t="shared" si="75"/>
        <v>0</v>
      </c>
      <c r="P42" s="174">
        <f t="shared" si="28"/>
        <v>0</v>
      </c>
      <c r="Q42" s="174">
        <f t="shared" si="29"/>
        <v>0</v>
      </c>
      <c r="R42" s="174">
        <f t="shared" si="30"/>
        <v>0</v>
      </c>
      <c r="S42" s="68"/>
      <c r="T42" s="174">
        <f t="shared" si="31"/>
        <v>0</v>
      </c>
      <c r="U42" s="174">
        <f t="shared" si="76"/>
        <v>0</v>
      </c>
      <c r="V42" s="174">
        <f t="shared" si="77"/>
        <v>0</v>
      </c>
      <c r="W42" s="174">
        <f t="shared" si="34"/>
        <v>0</v>
      </c>
      <c r="X42" s="174">
        <f t="shared" si="78"/>
        <v>0</v>
      </c>
      <c r="Y42" s="174">
        <f t="shared" si="36"/>
        <v>0</v>
      </c>
      <c r="Z42" s="174">
        <f t="shared" si="37"/>
        <v>0</v>
      </c>
      <c r="AA42" s="174">
        <f t="shared" si="38"/>
        <v>0</v>
      </c>
      <c r="AB42" s="221"/>
      <c r="AC42" s="174">
        <f t="shared" si="39"/>
        <v>0</v>
      </c>
      <c r="AD42" s="179">
        <f t="shared" si="79"/>
        <v>0</v>
      </c>
      <c r="AE42" s="69"/>
      <c r="AF42" s="70"/>
      <c r="AG42" s="149">
        <f t="shared" si="41"/>
        <v>0</v>
      </c>
      <c r="AH42" s="176">
        <f t="shared" si="42"/>
        <v>0</v>
      </c>
      <c r="AI42" s="174">
        <f t="shared" si="80"/>
        <v>0</v>
      </c>
      <c r="AJ42" s="149">
        <f t="shared" si="81"/>
        <v>0</v>
      </c>
      <c r="AK42" s="71"/>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180">
        <f t="shared" si="82"/>
        <v>1</v>
      </c>
      <c r="BK42" s="149">
        <f t="shared" si="83"/>
        <v>0</v>
      </c>
      <c r="BL42" s="149">
        <f t="shared" si="43"/>
        <v>0</v>
      </c>
      <c r="BM42" s="149">
        <f t="shared" si="44"/>
        <v>0</v>
      </c>
      <c r="BN42" s="149">
        <f t="shared" si="45"/>
        <v>0</v>
      </c>
      <c r="BO42" s="149">
        <f t="shared" si="46"/>
        <v>0</v>
      </c>
      <c r="BP42" s="149">
        <f t="shared" si="47"/>
        <v>0</v>
      </c>
      <c r="BQ42" s="149">
        <f t="shared" si="48"/>
        <v>0</v>
      </c>
      <c r="BR42" s="149">
        <f t="shared" si="49"/>
        <v>0</v>
      </c>
      <c r="BS42" s="149">
        <f t="shared" si="50"/>
        <v>0</v>
      </c>
      <c r="BT42" s="149">
        <f t="shared" si="51"/>
        <v>0</v>
      </c>
      <c r="BU42" s="149">
        <f t="shared" si="52"/>
        <v>0</v>
      </c>
      <c r="BV42" s="149">
        <f t="shared" si="53"/>
        <v>0</v>
      </c>
      <c r="BW42" s="149">
        <f t="shared" si="54"/>
        <v>0</v>
      </c>
      <c r="BX42" s="149">
        <f t="shared" si="55"/>
        <v>0</v>
      </c>
      <c r="BY42" s="149">
        <f t="shared" si="56"/>
        <v>0</v>
      </c>
      <c r="BZ42" s="149">
        <f t="shared" si="57"/>
        <v>0</v>
      </c>
      <c r="CA42" s="149">
        <f t="shared" si="58"/>
        <v>0</v>
      </c>
      <c r="CB42" s="149">
        <f t="shared" si="59"/>
        <v>0</v>
      </c>
      <c r="CC42" s="149">
        <f t="shared" si="60"/>
        <v>0</v>
      </c>
      <c r="CD42" s="149">
        <f t="shared" si="61"/>
        <v>0</v>
      </c>
      <c r="CE42" s="149">
        <f t="shared" si="117"/>
        <v>0</v>
      </c>
      <c r="CF42" s="149">
        <f t="shared" si="118"/>
        <v>0</v>
      </c>
      <c r="CG42" s="149">
        <f t="shared" si="119"/>
        <v>0</v>
      </c>
      <c r="CH42" s="149">
        <f t="shared" si="120"/>
        <v>0</v>
      </c>
      <c r="CI42" s="149">
        <f t="shared" si="88"/>
        <v>0</v>
      </c>
      <c r="CJ42" s="149">
        <f t="shared" si="89"/>
        <v>0</v>
      </c>
      <c r="CK42" s="149">
        <f t="shared" si="90"/>
        <v>0</v>
      </c>
      <c r="CL42" s="149">
        <f t="shared" si="116"/>
        <v>0</v>
      </c>
      <c r="CM42" s="149">
        <f t="shared" si="91"/>
        <v>0</v>
      </c>
      <c r="CN42" s="150">
        <f t="shared" si="92"/>
        <v>0</v>
      </c>
      <c r="CO42" s="71"/>
      <c r="CP42" s="72"/>
      <c r="CQ42" s="72"/>
      <c r="CR42" s="72"/>
      <c r="CS42" s="72"/>
      <c r="CT42" s="72"/>
      <c r="CU42" s="72"/>
      <c r="CV42" s="72"/>
      <c r="CW42" s="72"/>
      <c r="CX42" s="72"/>
      <c r="CY42" s="72"/>
      <c r="CZ42" s="72"/>
      <c r="DA42" s="72"/>
      <c r="DB42" s="72"/>
      <c r="DC42" s="72"/>
      <c r="DD42" s="72"/>
      <c r="DE42" s="72"/>
      <c r="DF42" s="72"/>
      <c r="DG42" s="73"/>
      <c r="DH42" s="149">
        <f t="shared" si="93"/>
        <v>0</v>
      </c>
      <c r="DI42" s="149">
        <f t="shared" si="94"/>
        <v>0</v>
      </c>
      <c r="DJ42" s="149">
        <f t="shared" si="95"/>
        <v>0</v>
      </c>
      <c r="DK42" s="149">
        <f t="shared" si="96"/>
        <v>0</v>
      </c>
      <c r="DL42" s="149">
        <f t="shared" si="97"/>
        <v>0</v>
      </c>
      <c r="DM42" s="149">
        <f t="shared" si="98"/>
        <v>0</v>
      </c>
      <c r="DN42" s="149">
        <f t="shared" si="99"/>
        <v>0</v>
      </c>
      <c r="DO42" s="149">
        <f t="shared" si="100"/>
        <v>0</v>
      </c>
      <c r="DP42" s="149">
        <f t="shared" si="101"/>
        <v>0</v>
      </c>
      <c r="DQ42" s="149">
        <f t="shared" si="102"/>
        <v>0</v>
      </c>
      <c r="DR42" s="149">
        <f t="shared" si="103"/>
        <v>0</v>
      </c>
      <c r="DS42" s="149">
        <f t="shared" si="104"/>
        <v>0</v>
      </c>
      <c r="DT42" s="149">
        <f t="shared" si="105"/>
        <v>0</v>
      </c>
      <c r="DU42" s="149">
        <f t="shared" si="106"/>
        <v>0</v>
      </c>
      <c r="DV42" s="149">
        <f t="shared" si="107"/>
        <v>0</v>
      </c>
      <c r="DW42" s="149">
        <f t="shared" si="108"/>
        <v>0</v>
      </c>
      <c r="DX42" s="149">
        <f t="shared" si="109"/>
        <v>0</v>
      </c>
      <c r="DY42" s="149">
        <f t="shared" si="110"/>
        <v>0</v>
      </c>
      <c r="DZ42" s="149">
        <f t="shared" si="111"/>
        <v>0</v>
      </c>
      <c r="EA42" s="149">
        <f t="shared" si="111"/>
        <v>0</v>
      </c>
      <c r="EB42" s="149">
        <f t="shared" si="67"/>
        <v>0</v>
      </c>
      <c r="EC42" s="149">
        <f t="shared" si="112"/>
        <v>0</v>
      </c>
      <c r="ED42" s="150">
        <f t="shared" ca="1" si="113"/>
        <v>0</v>
      </c>
      <c r="EE42" s="74"/>
      <c r="EF42" s="68"/>
      <c r="EG42" s="149" t="str">
        <f t="shared" si="68"/>
        <v/>
      </c>
      <c r="EH42" s="149" t="str">
        <f t="shared" si="114"/>
        <v/>
      </c>
      <c r="EI42" s="149" t="str">
        <f t="shared" si="69"/>
        <v/>
      </c>
      <c r="EJ42" s="149">
        <f t="shared" ca="1" si="115"/>
        <v>0</v>
      </c>
      <c r="EK42" s="149">
        <f t="shared" si="70"/>
        <v>0</v>
      </c>
      <c r="EL42" s="149">
        <f t="shared" si="71"/>
        <v>0</v>
      </c>
    </row>
    <row r="43" spans="1:142" x14ac:dyDescent="0.35">
      <c r="A43" s="62">
        <f>ROWS($12:43)-1</f>
        <v>31</v>
      </c>
      <c r="B43" s="63"/>
      <c r="C43" s="64"/>
      <c r="D43" s="64"/>
      <c r="E43" s="65"/>
      <c r="F43" s="66"/>
      <c r="G43" s="67"/>
      <c r="H43" s="28">
        <f t="shared" si="21"/>
        <v>0</v>
      </c>
      <c r="I43" s="178">
        <f t="shared" si="72"/>
        <v>0</v>
      </c>
      <c r="J43" s="174">
        <f t="shared" si="23"/>
        <v>0</v>
      </c>
      <c r="K43" s="174">
        <f t="shared" si="24"/>
        <v>0</v>
      </c>
      <c r="L43" s="174">
        <f t="shared" si="25"/>
        <v>0</v>
      </c>
      <c r="M43" s="174">
        <f t="shared" si="73"/>
        <v>0</v>
      </c>
      <c r="N43" s="174">
        <f t="shared" si="74"/>
        <v>0</v>
      </c>
      <c r="O43" s="174">
        <f t="shared" si="75"/>
        <v>0</v>
      </c>
      <c r="P43" s="174">
        <f t="shared" si="28"/>
        <v>0</v>
      </c>
      <c r="Q43" s="174">
        <f t="shared" si="29"/>
        <v>0</v>
      </c>
      <c r="R43" s="174">
        <f t="shared" si="30"/>
        <v>0</v>
      </c>
      <c r="S43" s="68"/>
      <c r="T43" s="174">
        <f t="shared" si="31"/>
        <v>0</v>
      </c>
      <c r="U43" s="174">
        <f t="shared" si="76"/>
        <v>0</v>
      </c>
      <c r="V43" s="174">
        <f t="shared" si="77"/>
        <v>0</v>
      </c>
      <c r="W43" s="174">
        <f t="shared" si="34"/>
        <v>0</v>
      </c>
      <c r="X43" s="174">
        <f t="shared" si="78"/>
        <v>0</v>
      </c>
      <c r="Y43" s="174">
        <f t="shared" si="36"/>
        <v>0</v>
      </c>
      <c r="Z43" s="174">
        <f t="shared" si="37"/>
        <v>0</v>
      </c>
      <c r="AA43" s="174">
        <f t="shared" si="38"/>
        <v>0</v>
      </c>
      <c r="AB43" s="221"/>
      <c r="AC43" s="174">
        <f t="shared" si="39"/>
        <v>0</v>
      </c>
      <c r="AD43" s="179">
        <f t="shared" si="79"/>
        <v>0</v>
      </c>
      <c r="AE43" s="69"/>
      <c r="AF43" s="70"/>
      <c r="AG43" s="149">
        <f t="shared" si="41"/>
        <v>0</v>
      </c>
      <c r="AH43" s="176">
        <f t="shared" si="42"/>
        <v>0</v>
      </c>
      <c r="AI43" s="174">
        <f t="shared" si="80"/>
        <v>0</v>
      </c>
      <c r="AJ43" s="149">
        <f t="shared" si="81"/>
        <v>0</v>
      </c>
      <c r="AK43" s="71"/>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180">
        <f t="shared" si="82"/>
        <v>1</v>
      </c>
      <c r="BK43" s="149">
        <f t="shared" si="83"/>
        <v>0</v>
      </c>
      <c r="BL43" s="149">
        <f t="shared" si="43"/>
        <v>0</v>
      </c>
      <c r="BM43" s="149">
        <f t="shared" si="44"/>
        <v>0</v>
      </c>
      <c r="BN43" s="149">
        <f t="shared" si="45"/>
        <v>0</v>
      </c>
      <c r="BO43" s="149">
        <f t="shared" si="46"/>
        <v>0</v>
      </c>
      <c r="BP43" s="149">
        <f t="shared" si="47"/>
        <v>0</v>
      </c>
      <c r="BQ43" s="149">
        <f t="shared" si="48"/>
        <v>0</v>
      </c>
      <c r="BR43" s="149">
        <f t="shared" si="49"/>
        <v>0</v>
      </c>
      <c r="BS43" s="149">
        <f t="shared" si="50"/>
        <v>0</v>
      </c>
      <c r="BT43" s="149">
        <f t="shared" si="51"/>
        <v>0</v>
      </c>
      <c r="BU43" s="149">
        <f t="shared" si="52"/>
        <v>0</v>
      </c>
      <c r="BV43" s="149">
        <f t="shared" si="53"/>
        <v>0</v>
      </c>
      <c r="BW43" s="149">
        <f t="shared" si="54"/>
        <v>0</v>
      </c>
      <c r="BX43" s="149">
        <f t="shared" si="55"/>
        <v>0</v>
      </c>
      <c r="BY43" s="149">
        <f t="shared" si="56"/>
        <v>0</v>
      </c>
      <c r="BZ43" s="149">
        <f t="shared" si="57"/>
        <v>0</v>
      </c>
      <c r="CA43" s="149">
        <f t="shared" si="58"/>
        <v>0</v>
      </c>
      <c r="CB43" s="149">
        <f t="shared" si="59"/>
        <v>0</v>
      </c>
      <c r="CC43" s="149">
        <f t="shared" si="60"/>
        <v>0</v>
      </c>
      <c r="CD43" s="149">
        <f t="shared" si="61"/>
        <v>0</v>
      </c>
      <c r="CE43" s="149">
        <f t="shared" si="117"/>
        <v>0</v>
      </c>
      <c r="CF43" s="149">
        <f t="shared" si="118"/>
        <v>0</v>
      </c>
      <c r="CG43" s="149">
        <f t="shared" si="119"/>
        <v>0</v>
      </c>
      <c r="CH43" s="149">
        <f t="shared" si="120"/>
        <v>0</v>
      </c>
      <c r="CI43" s="149">
        <f t="shared" si="88"/>
        <v>0</v>
      </c>
      <c r="CJ43" s="149">
        <f t="shared" si="89"/>
        <v>0</v>
      </c>
      <c r="CK43" s="149">
        <f t="shared" si="90"/>
        <v>0</v>
      </c>
      <c r="CL43" s="149">
        <f t="shared" si="116"/>
        <v>0</v>
      </c>
      <c r="CM43" s="149">
        <f t="shared" si="91"/>
        <v>0</v>
      </c>
      <c r="CN43" s="150">
        <f t="shared" si="92"/>
        <v>0</v>
      </c>
      <c r="CO43" s="71"/>
      <c r="CP43" s="72"/>
      <c r="CQ43" s="72"/>
      <c r="CR43" s="72"/>
      <c r="CS43" s="72"/>
      <c r="CT43" s="72"/>
      <c r="CU43" s="72"/>
      <c r="CV43" s="72"/>
      <c r="CW43" s="72"/>
      <c r="CX43" s="72"/>
      <c r="CY43" s="72"/>
      <c r="CZ43" s="72"/>
      <c r="DA43" s="72"/>
      <c r="DB43" s="72"/>
      <c r="DC43" s="72"/>
      <c r="DD43" s="72"/>
      <c r="DE43" s="72"/>
      <c r="DF43" s="72"/>
      <c r="DG43" s="73"/>
      <c r="DH43" s="149">
        <f t="shared" si="93"/>
        <v>0</v>
      </c>
      <c r="DI43" s="149">
        <f t="shared" si="94"/>
        <v>0</v>
      </c>
      <c r="DJ43" s="149">
        <f t="shared" si="95"/>
        <v>0</v>
      </c>
      <c r="DK43" s="149">
        <f t="shared" si="96"/>
        <v>0</v>
      </c>
      <c r="DL43" s="149">
        <f t="shared" si="97"/>
        <v>0</v>
      </c>
      <c r="DM43" s="149">
        <f t="shared" si="98"/>
        <v>0</v>
      </c>
      <c r="DN43" s="149">
        <f t="shared" si="99"/>
        <v>0</v>
      </c>
      <c r="DO43" s="149">
        <f t="shared" si="100"/>
        <v>0</v>
      </c>
      <c r="DP43" s="149">
        <f t="shared" si="101"/>
        <v>0</v>
      </c>
      <c r="DQ43" s="149">
        <f t="shared" si="102"/>
        <v>0</v>
      </c>
      <c r="DR43" s="149">
        <f t="shared" si="103"/>
        <v>0</v>
      </c>
      <c r="DS43" s="149">
        <f t="shared" si="104"/>
        <v>0</v>
      </c>
      <c r="DT43" s="149">
        <f t="shared" si="105"/>
        <v>0</v>
      </c>
      <c r="DU43" s="149">
        <f t="shared" si="106"/>
        <v>0</v>
      </c>
      <c r="DV43" s="149">
        <f t="shared" si="107"/>
        <v>0</v>
      </c>
      <c r="DW43" s="149">
        <f t="shared" si="108"/>
        <v>0</v>
      </c>
      <c r="DX43" s="149">
        <f t="shared" si="109"/>
        <v>0</v>
      </c>
      <c r="DY43" s="149">
        <f t="shared" si="110"/>
        <v>0</v>
      </c>
      <c r="DZ43" s="149">
        <f t="shared" si="111"/>
        <v>0</v>
      </c>
      <c r="EA43" s="149">
        <f t="shared" si="111"/>
        <v>0</v>
      </c>
      <c r="EB43" s="149">
        <f t="shared" si="67"/>
        <v>0</v>
      </c>
      <c r="EC43" s="149">
        <f t="shared" si="112"/>
        <v>0</v>
      </c>
      <c r="ED43" s="150">
        <f t="shared" ca="1" si="113"/>
        <v>0</v>
      </c>
      <c r="EE43" s="74"/>
      <c r="EF43" s="68"/>
      <c r="EG43" s="149" t="str">
        <f t="shared" si="68"/>
        <v/>
      </c>
      <c r="EH43" s="149" t="str">
        <f t="shared" si="114"/>
        <v/>
      </c>
      <c r="EI43" s="149" t="str">
        <f t="shared" si="69"/>
        <v/>
      </c>
      <c r="EJ43" s="149">
        <f t="shared" ca="1" si="115"/>
        <v>0</v>
      </c>
      <c r="EK43" s="149">
        <f t="shared" si="70"/>
        <v>0</v>
      </c>
      <c r="EL43" s="149">
        <f t="shared" si="71"/>
        <v>0</v>
      </c>
    </row>
    <row r="44" spans="1:142" x14ac:dyDescent="0.35">
      <c r="A44" s="62">
        <f>ROWS($12:44)-1</f>
        <v>32</v>
      </c>
      <c r="B44" s="63"/>
      <c r="C44" s="64"/>
      <c r="D44" s="64"/>
      <c r="E44" s="65"/>
      <c r="F44" s="66"/>
      <c r="G44" s="67"/>
      <c r="H44" s="28">
        <f t="shared" si="21"/>
        <v>0</v>
      </c>
      <c r="I44" s="178">
        <f t="shared" si="72"/>
        <v>0</v>
      </c>
      <c r="J44" s="174">
        <f t="shared" si="23"/>
        <v>0</v>
      </c>
      <c r="K44" s="174">
        <f t="shared" si="24"/>
        <v>0</v>
      </c>
      <c r="L44" s="174">
        <f t="shared" si="25"/>
        <v>0</v>
      </c>
      <c r="M44" s="174">
        <f t="shared" si="73"/>
        <v>0</v>
      </c>
      <c r="N44" s="174">
        <f t="shared" si="74"/>
        <v>0</v>
      </c>
      <c r="O44" s="174">
        <f t="shared" si="75"/>
        <v>0</v>
      </c>
      <c r="P44" s="174">
        <f t="shared" si="28"/>
        <v>0</v>
      </c>
      <c r="Q44" s="174">
        <f t="shared" si="29"/>
        <v>0</v>
      </c>
      <c r="R44" s="174">
        <f t="shared" si="30"/>
        <v>0</v>
      </c>
      <c r="S44" s="68"/>
      <c r="T44" s="174">
        <f t="shared" si="31"/>
        <v>0</v>
      </c>
      <c r="U44" s="174">
        <f t="shared" si="76"/>
        <v>0</v>
      </c>
      <c r="V44" s="174">
        <f t="shared" si="77"/>
        <v>0</v>
      </c>
      <c r="W44" s="174">
        <f t="shared" si="34"/>
        <v>0</v>
      </c>
      <c r="X44" s="174">
        <f t="shared" si="78"/>
        <v>0</v>
      </c>
      <c r="Y44" s="174">
        <f t="shared" si="36"/>
        <v>0</v>
      </c>
      <c r="Z44" s="174">
        <f t="shared" si="37"/>
        <v>0</v>
      </c>
      <c r="AA44" s="174">
        <f t="shared" si="38"/>
        <v>0</v>
      </c>
      <c r="AB44" s="221"/>
      <c r="AC44" s="174">
        <f t="shared" si="39"/>
        <v>0</v>
      </c>
      <c r="AD44" s="179">
        <f t="shared" si="79"/>
        <v>0</v>
      </c>
      <c r="AE44" s="69"/>
      <c r="AF44" s="70"/>
      <c r="AG44" s="149">
        <f t="shared" si="41"/>
        <v>0</v>
      </c>
      <c r="AH44" s="176">
        <f t="shared" si="42"/>
        <v>0</v>
      </c>
      <c r="AI44" s="174">
        <f t="shared" si="80"/>
        <v>0</v>
      </c>
      <c r="AJ44" s="149">
        <f t="shared" si="81"/>
        <v>0</v>
      </c>
      <c r="AK44" s="71"/>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180">
        <f t="shared" si="82"/>
        <v>1</v>
      </c>
      <c r="BK44" s="149">
        <f t="shared" si="83"/>
        <v>0</v>
      </c>
      <c r="BL44" s="149">
        <f t="shared" si="43"/>
        <v>0</v>
      </c>
      <c r="BM44" s="149">
        <f t="shared" si="44"/>
        <v>0</v>
      </c>
      <c r="BN44" s="149">
        <f t="shared" si="45"/>
        <v>0</v>
      </c>
      <c r="BO44" s="149">
        <f t="shared" si="46"/>
        <v>0</v>
      </c>
      <c r="BP44" s="149">
        <f t="shared" si="47"/>
        <v>0</v>
      </c>
      <c r="BQ44" s="149">
        <f t="shared" si="48"/>
        <v>0</v>
      </c>
      <c r="BR44" s="149">
        <f t="shared" si="49"/>
        <v>0</v>
      </c>
      <c r="BS44" s="149">
        <f t="shared" si="50"/>
        <v>0</v>
      </c>
      <c r="BT44" s="149">
        <f t="shared" si="51"/>
        <v>0</v>
      </c>
      <c r="BU44" s="149">
        <f t="shared" si="52"/>
        <v>0</v>
      </c>
      <c r="BV44" s="149">
        <f t="shared" si="53"/>
        <v>0</v>
      </c>
      <c r="BW44" s="149">
        <f t="shared" si="54"/>
        <v>0</v>
      </c>
      <c r="BX44" s="149">
        <f t="shared" si="55"/>
        <v>0</v>
      </c>
      <c r="BY44" s="149">
        <f t="shared" si="56"/>
        <v>0</v>
      </c>
      <c r="BZ44" s="149">
        <f t="shared" si="57"/>
        <v>0</v>
      </c>
      <c r="CA44" s="149">
        <f t="shared" si="58"/>
        <v>0</v>
      </c>
      <c r="CB44" s="149">
        <f t="shared" si="59"/>
        <v>0</v>
      </c>
      <c r="CC44" s="149">
        <f t="shared" si="60"/>
        <v>0</v>
      </c>
      <c r="CD44" s="149">
        <f t="shared" si="61"/>
        <v>0</v>
      </c>
      <c r="CE44" s="149">
        <f t="shared" si="117"/>
        <v>0</v>
      </c>
      <c r="CF44" s="149">
        <f t="shared" si="118"/>
        <v>0</v>
      </c>
      <c r="CG44" s="149">
        <f t="shared" si="119"/>
        <v>0</v>
      </c>
      <c r="CH44" s="149">
        <f t="shared" si="120"/>
        <v>0</v>
      </c>
      <c r="CI44" s="149">
        <f t="shared" si="88"/>
        <v>0</v>
      </c>
      <c r="CJ44" s="149">
        <f t="shared" si="89"/>
        <v>0</v>
      </c>
      <c r="CK44" s="149">
        <f t="shared" si="90"/>
        <v>0</v>
      </c>
      <c r="CL44" s="149">
        <f t="shared" si="116"/>
        <v>0</v>
      </c>
      <c r="CM44" s="149">
        <f t="shared" si="91"/>
        <v>0</v>
      </c>
      <c r="CN44" s="150">
        <f t="shared" si="92"/>
        <v>0</v>
      </c>
      <c r="CO44" s="71"/>
      <c r="CP44" s="72"/>
      <c r="CQ44" s="72"/>
      <c r="CR44" s="72"/>
      <c r="CS44" s="72"/>
      <c r="CT44" s="72"/>
      <c r="CU44" s="72"/>
      <c r="CV44" s="72"/>
      <c r="CW44" s="72"/>
      <c r="CX44" s="72"/>
      <c r="CY44" s="72"/>
      <c r="CZ44" s="72"/>
      <c r="DA44" s="72"/>
      <c r="DB44" s="72"/>
      <c r="DC44" s="72"/>
      <c r="DD44" s="72"/>
      <c r="DE44" s="72"/>
      <c r="DF44" s="72"/>
      <c r="DG44" s="73"/>
      <c r="DH44" s="149">
        <f t="shared" si="93"/>
        <v>0</v>
      </c>
      <c r="DI44" s="149">
        <f t="shared" si="94"/>
        <v>0</v>
      </c>
      <c r="DJ44" s="149">
        <f t="shared" si="95"/>
        <v>0</v>
      </c>
      <c r="DK44" s="149">
        <f t="shared" si="96"/>
        <v>0</v>
      </c>
      <c r="DL44" s="149">
        <f t="shared" si="97"/>
        <v>0</v>
      </c>
      <c r="DM44" s="149">
        <f t="shared" si="98"/>
        <v>0</v>
      </c>
      <c r="DN44" s="149">
        <f t="shared" si="99"/>
        <v>0</v>
      </c>
      <c r="DO44" s="149">
        <f t="shared" si="100"/>
        <v>0</v>
      </c>
      <c r="DP44" s="149">
        <f t="shared" si="101"/>
        <v>0</v>
      </c>
      <c r="DQ44" s="149">
        <f t="shared" si="102"/>
        <v>0</v>
      </c>
      <c r="DR44" s="149">
        <f t="shared" si="103"/>
        <v>0</v>
      </c>
      <c r="DS44" s="149">
        <f t="shared" si="104"/>
        <v>0</v>
      </c>
      <c r="DT44" s="149">
        <f t="shared" si="105"/>
        <v>0</v>
      </c>
      <c r="DU44" s="149">
        <f t="shared" si="106"/>
        <v>0</v>
      </c>
      <c r="DV44" s="149">
        <f t="shared" si="107"/>
        <v>0</v>
      </c>
      <c r="DW44" s="149">
        <f t="shared" si="108"/>
        <v>0</v>
      </c>
      <c r="DX44" s="149">
        <f t="shared" si="109"/>
        <v>0</v>
      </c>
      <c r="DY44" s="149">
        <f t="shared" si="110"/>
        <v>0</v>
      </c>
      <c r="DZ44" s="149">
        <f t="shared" si="111"/>
        <v>0</v>
      </c>
      <c r="EA44" s="149">
        <f t="shared" si="111"/>
        <v>0</v>
      </c>
      <c r="EB44" s="149">
        <f t="shared" si="67"/>
        <v>0</v>
      </c>
      <c r="EC44" s="149">
        <f t="shared" si="112"/>
        <v>0</v>
      </c>
      <c r="ED44" s="150">
        <f t="shared" ca="1" si="113"/>
        <v>0</v>
      </c>
      <c r="EE44" s="74"/>
      <c r="EF44" s="68"/>
      <c r="EG44" s="149" t="str">
        <f t="shared" si="68"/>
        <v/>
      </c>
      <c r="EH44" s="149" t="str">
        <f t="shared" si="114"/>
        <v/>
      </c>
      <c r="EI44" s="149" t="str">
        <f t="shared" si="69"/>
        <v/>
      </c>
      <c r="EJ44" s="149">
        <f t="shared" ca="1" si="115"/>
        <v>0</v>
      </c>
      <c r="EK44" s="149">
        <f t="shared" si="70"/>
        <v>0</v>
      </c>
      <c r="EL44" s="149">
        <f t="shared" si="71"/>
        <v>0</v>
      </c>
    </row>
    <row r="45" spans="1:142" x14ac:dyDescent="0.35">
      <c r="A45" s="62">
        <f>ROWS($12:45)-1</f>
        <v>33</v>
      </c>
      <c r="B45" s="63"/>
      <c r="C45" s="64"/>
      <c r="D45" s="64"/>
      <c r="E45" s="65"/>
      <c r="F45" s="66"/>
      <c r="G45" s="67"/>
      <c r="H45" s="28">
        <f t="shared" ref="H45:H76" si="121">IF(swhpfn=0,0,+E45/swhpfn)</f>
        <v>0</v>
      </c>
      <c r="I45" s="178">
        <f t="shared" si="72"/>
        <v>0</v>
      </c>
      <c r="J45" s="174">
        <f t="shared" ref="J45:J76" si="122">IF(ISBLANK($E45),0,ROUND($I45*AL_propn*$G45,2)*VLOOKUP($D45,emp_type_table,2,FALSE))</f>
        <v>0</v>
      </c>
      <c r="K45" s="174">
        <f t="shared" ref="K45:K76" si="123">IF(ISBLANK($E45),0,ROUND($I45*SL_propn,2)*VLOOKUP($D45,emp_type_table,2,FALSE))</f>
        <v>0</v>
      </c>
      <c r="L45" s="174">
        <f t="shared" ref="L45:L76" si="124">IF(ISBLANK($E45),0,ROUND($I45*PH_propn,2)*VLOOKUP($D45,emp_type_table,2,FALSE))</f>
        <v>0</v>
      </c>
      <c r="M45" s="174">
        <f t="shared" si="73"/>
        <v>0</v>
      </c>
      <c r="N45" s="174">
        <f t="shared" si="74"/>
        <v>0</v>
      </c>
      <c r="O45" s="174">
        <f t="shared" si="75"/>
        <v>0</v>
      </c>
      <c r="P45" s="174">
        <f t="shared" ref="P45:P76" si="125">ROUND(+$F45*K45,2)</f>
        <v>0</v>
      </c>
      <c r="Q45" s="174">
        <f t="shared" ref="Q45:Q76" si="126">ROUND(+$F45*L45,2)</f>
        <v>0</v>
      </c>
      <c r="R45" s="174">
        <f t="shared" ref="R45:R76" si="127">ROUND(+$F45*M45,2)</f>
        <v>0</v>
      </c>
      <c r="S45" s="68"/>
      <c r="T45" s="174">
        <f t="shared" ref="T45:T76" si="128">SUM(O45:S45)</f>
        <v>0</v>
      </c>
      <c r="U45" s="174">
        <f t="shared" si="76"/>
        <v>0</v>
      </c>
      <c r="V45" s="174">
        <f t="shared" si="77"/>
        <v>0</v>
      </c>
      <c r="W45" s="174">
        <f t="shared" ref="W45:W76" si="129">IF(ISBLANK($E45),0,ROUND(+V45*super_rate,2)*VLOOKUP($D45,emp_type_table,3,FALSE))</f>
        <v>0</v>
      </c>
      <c r="X45" s="174">
        <f t="shared" si="78"/>
        <v>0</v>
      </c>
      <c r="Y45" s="174">
        <f t="shared" ref="Y45:Y76" si="130">IF(ISBLANK($E45),0,ROUND($T45*AL_propn*(1-$G45),2)*VLOOKUP($D45,emp_type_table,2,FALSE))</f>
        <v>0</v>
      </c>
      <c r="Z45" s="174">
        <f t="shared" ref="Z45:Z76" si="131">IF(ISBLANK($E45),0,ROUND($T45*LSL_rate,2)*VLOOKUP($D45,emp_type_table,2,FALSE))</f>
        <v>0</v>
      </c>
      <c r="AA45" s="174">
        <f t="shared" ref="AA45:AA76" si="132">IF(ISBLANK($E45),0,ROUND(+$X45*wcomp_rate,2)*VLOOKUP($D45,emp_type_table,3,FALSE))</f>
        <v>0</v>
      </c>
      <c r="AB45" s="221"/>
      <c r="AC45" s="174">
        <f t="shared" ref="AC45:AC76" si="133">IF(ISBLANK($E45),0,ROUND(+$X45*ptax_rate,2)*VLOOKUP($D45,emp_type_table,3,FALSE))</f>
        <v>0</v>
      </c>
      <c r="AD45" s="179">
        <f t="shared" si="79"/>
        <v>0</v>
      </c>
      <c r="AE45" s="69"/>
      <c r="AF45" s="70"/>
      <c r="AG45" s="149">
        <f t="shared" ref="AG45:AG76" si="134">(AE45*J45)+(AF45*K45)</f>
        <v>0</v>
      </c>
      <c r="AH45" s="176">
        <f t="shared" ref="AH45:AH76" si="135">IF(AG45=0,0,+$F45*(1+agency_uplift_rate))</f>
        <v>0</v>
      </c>
      <c r="AI45" s="174">
        <f t="shared" si="80"/>
        <v>0</v>
      </c>
      <c r="AJ45" s="149">
        <f t="shared" si="81"/>
        <v>0</v>
      </c>
      <c r="AK45" s="71"/>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180">
        <f t="shared" si="82"/>
        <v>1</v>
      </c>
      <c r="BK45" s="149">
        <f t="shared" si="83"/>
        <v>0</v>
      </c>
      <c r="BL45" s="149">
        <f t="shared" si="43"/>
        <v>0</v>
      </c>
      <c r="BM45" s="149">
        <f t="shared" si="44"/>
        <v>0</v>
      </c>
      <c r="BN45" s="149">
        <f t="shared" si="45"/>
        <v>0</v>
      </c>
      <c r="BO45" s="149">
        <f t="shared" si="46"/>
        <v>0</v>
      </c>
      <c r="BP45" s="149">
        <f t="shared" si="47"/>
        <v>0</v>
      </c>
      <c r="BQ45" s="149">
        <f t="shared" si="48"/>
        <v>0</v>
      </c>
      <c r="BR45" s="149">
        <f t="shared" si="49"/>
        <v>0</v>
      </c>
      <c r="BS45" s="149">
        <f t="shared" si="50"/>
        <v>0</v>
      </c>
      <c r="BT45" s="149">
        <f t="shared" si="51"/>
        <v>0</v>
      </c>
      <c r="BU45" s="149">
        <f t="shared" si="52"/>
        <v>0</v>
      </c>
      <c r="BV45" s="149">
        <f t="shared" si="53"/>
        <v>0</v>
      </c>
      <c r="BW45" s="149">
        <f t="shared" si="54"/>
        <v>0</v>
      </c>
      <c r="BX45" s="149">
        <f t="shared" si="55"/>
        <v>0</v>
      </c>
      <c r="BY45" s="149">
        <f t="shared" si="56"/>
        <v>0</v>
      </c>
      <c r="BZ45" s="149">
        <f t="shared" si="57"/>
        <v>0</v>
      </c>
      <c r="CA45" s="149">
        <f t="shared" si="58"/>
        <v>0</v>
      </c>
      <c r="CB45" s="149">
        <f t="shared" si="59"/>
        <v>0</v>
      </c>
      <c r="CC45" s="149">
        <f t="shared" si="60"/>
        <v>0</v>
      </c>
      <c r="CD45" s="149">
        <f t="shared" si="61"/>
        <v>0</v>
      </c>
      <c r="CE45" s="149">
        <f t="shared" si="117"/>
        <v>0</v>
      </c>
      <c r="CF45" s="149">
        <f t="shared" si="118"/>
        <v>0</v>
      </c>
      <c r="CG45" s="149">
        <f t="shared" si="119"/>
        <v>0</v>
      </c>
      <c r="CH45" s="149">
        <f t="shared" si="120"/>
        <v>0</v>
      </c>
      <c r="CI45" s="149">
        <f t="shared" si="88"/>
        <v>0</v>
      </c>
      <c r="CJ45" s="149">
        <f t="shared" si="89"/>
        <v>0</v>
      </c>
      <c r="CK45" s="149">
        <f t="shared" si="90"/>
        <v>0</v>
      </c>
      <c r="CL45" s="149">
        <f t="shared" si="116"/>
        <v>0</v>
      </c>
      <c r="CM45" s="149">
        <f t="shared" si="91"/>
        <v>0</v>
      </c>
      <c r="CN45" s="150">
        <f t="shared" si="92"/>
        <v>0</v>
      </c>
      <c r="CO45" s="71"/>
      <c r="CP45" s="72"/>
      <c r="CQ45" s="72"/>
      <c r="CR45" s="72"/>
      <c r="CS45" s="72"/>
      <c r="CT45" s="72"/>
      <c r="CU45" s="72"/>
      <c r="CV45" s="72"/>
      <c r="CW45" s="72"/>
      <c r="CX45" s="72"/>
      <c r="CY45" s="72"/>
      <c r="CZ45" s="72"/>
      <c r="DA45" s="72"/>
      <c r="DB45" s="72"/>
      <c r="DC45" s="72"/>
      <c r="DD45" s="72"/>
      <c r="DE45" s="72"/>
      <c r="DF45" s="72"/>
      <c r="DG45" s="73"/>
      <c r="DH45" s="149">
        <f t="shared" si="93"/>
        <v>0</v>
      </c>
      <c r="DI45" s="149">
        <f t="shared" si="94"/>
        <v>0</v>
      </c>
      <c r="DJ45" s="149">
        <f t="shared" si="95"/>
        <v>0</v>
      </c>
      <c r="DK45" s="149">
        <f t="shared" si="96"/>
        <v>0</v>
      </c>
      <c r="DL45" s="149">
        <f t="shared" si="97"/>
        <v>0</v>
      </c>
      <c r="DM45" s="149">
        <f t="shared" si="98"/>
        <v>0</v>
      </c>
      <c r="DN45" s="149">
        <f t="shared" si="99"/>
        <v>0</v>
      </c>
      <c r="DO45" s="149">
        <f t="shared" si="100"/>
        <v>0</v>
      </c>
      <c r="DP45" s="149">
        <f t="shared" si="101"/>
        <v>0</v>
      </c>
      <c r="DQ45" s="149">
        <f t="shared" si="102"/>
        <v>0</v>
      </c>
      <c r="DR45" s="149">
        <f t="shared" si="103"/>
        <v>0</v>
      </c>
      <c r="DS45" s="149">
        <f t="shared" si="104"/>
        <v>0</v>
      </c>
      <c r="DT45" s="149">
        <f t="shared" si="105"/>
        <v>0</v>
      </c>
      <c r="DU45" s="149">
        <f t="shared" si="106"/>
        <v>0</v>
      </c>
      <c r="DV45" s="149">
        <f t="shared" si="107"/>
        <v>0</v>
      </c>
      <c r="DW45" s="149">
        <f t="shared" si="108"/>
        <v>0</v>
      </c>
      <c r="DX45" s="149">
        <f t="shared" si="109"/>
        <v>0</v>
      </c>
      <c r="DY45" s="149">
        <f t="shared" si="110"/>
        <v>0</v>
      </c>
      <c r="DZ45" s="149">
        <f t="shared" si="111"/>
        <v>0</v>
      </c>
      <c r="EA45" s="149">
        <f t="shared" si="111"/>
        <v>0</v>
      </c>
      <c r="EB45" s="149">
        <f t="shared" ref="EB45:EB76" si="136">SUM(DH45:EA45)</f>
        <v>0</v>
      </c>
      <c r="EC45" s="149">
        <f t="shared" si="112"/>
        <v>0</v>
      </c>
      <c r="ED45" s="150">
        <f t="shared" ref="ED45:ED76" ca="1" si="137">SUMIF($AK$12:$BJ$12,hp_alloc_header,$AK45:$BJ45)</f>
        <v>0</v>
      </c>
      <c r="EE45" s="74"/>
      <c r="EF45" s="68"/>
      <c r="EG45" s="149" t="str">
        <f t="shared" ref="EG45:EG76" si="138">IF(ISBLANK(EE45),"",VLOOKUP(D45,emp_type_table,4,FALSE))</f>
        <v/>
      </c>
      <c r="EH45" s="149" t="str">
        <f t="shared" si="114"/>
        <v/>
      </c>
      <c r="EI45" s="149" t="str">
        <f t="shared" ref="EI45:EI76" si="139">IF(ISBLANK(EE45),"",+EG45&amp;+" - "&amp;+C45)</f>
        <v/>
      </c>
      <c r="EJ45" s="149">
        <f t="shared" ref="EJ45:EJ76" ca="1" si="140">ROUND(+I45*ED45*EF45,0)</f>
        <v>0</v>
      </c>
      <c r="EK45" s="149">
        <f t="shared" ref="EK45:EK76" si="141">CG45*N(C45="Direct")</f>
        <v>0</v>
      </c>
      <c r="EL45" s="149">
        <f t="shared" ref="EL45:EL76" si="142">CG45-EK45</f>
        <v>0</v>
      </c>
    </row>
    <row r="46" spans="1:142" x14ac:dyDescent="0.35">
      <c r="A46" s="62">
        <f>ROWS($12:46)-1</f>
        <v>34</v>
      </c>
      <c r="B46" s="63"/>
      <c r="C46" s="64"/>
      <c r="D46" s="64"/>
      <c r="E46" s="65"/>
      <c r="F46" s="66"/>
      <c r="G46" s="67"/>
      <c r="H46" s="28">
        <f t="shared" si="121"/>
        <v>0</v>
      </c>
      <c r="I46" s="178">
        <f t="shared" si="72"/>
        <v>0</v>
      </c>
      <c r="J46" s="174">
        <f t="shared" si="122"/>
        <v>0</v>
      </c>
      <c r="K46" s="174">
        <f t="shared" si="123"/>
        <v>0</v>
      </c>
      <c r="L46" s="174">
        <f t="shared" si="124"/>
        <v>0</v>
      </c>
      <c r="M46" s="174">
        <f t="shared" si="73"/>
        <v>0</v>
      </c>
      <c r="N46" s="174">
        <f t="shared" si="74"/>
        <v>0</v>
      </c>
      <c r="O46" s="174">
        <f t="shared" si="75"/>
        <v>0</v>
      </c>
      <c r="P46" s="174">
        <f t="shared" si="125"/>
        <v>0</v>
      </c>
      <c r="Q46" s="174">
        <f t="shared" si="126"/>
        <v>0</v>
      </c>
      <c r="R46" s="174">
        <f t="shared" si="127"/>
        <v>0</v>
      </c>
      <c r="S46" s="68"/>
      <c r="T46" s="174">
        <f t="shared" si="128"/>
        <v>0</v>
      </c>
      <c r="U46" s="174">
        <f t="shared" si="76"/>
        <v>0</v>
      </c>
      <c r="V46" s="174">
        <f t="shared" si="77"/>
        <v>0</v>
      </c>
      <c r="W46" s="174">
        <f t="shared" si="129"/>
        <v>0</v>
      </c>
      <c r="X46" s="174">
        <f t="shared" si="78"/>
        <v>0</v>
      </c>
      <c r="Y46" s="174">
        <f t="shared" si="130"/>
        <v>0</v>
      </c>
      <c r="Z46" s="174">
        <f t="shared" si="131"/>
        <v>0</v>
      </c>
      <c r="AA46" s="174">
        <f t="shared" si="132"/>
        <v>0</v>
      </c>
      <c r="AB46" s="221"/>
      <c r="AC46" s="174">
        <f t="shared" si="133"/>
        <v>0</v>
      </c>
      <c r="AD46" s="179">
        <f t="shared" si="79"/>
        <v>0</v>
      </c>
      <c r="AE46" s="69"/>
      <c r="AF46" s="70"/>
      <c r="AG46" s="149">
        <f t="shared" si="134"/>
        <v>0</v>
      </c>
      <c r="AH46" s="176">
        <f t="shared" si="135"/>
        <v>0</v>
      </c>
      <c r="AI46" s="174">
        <f t="shared" si="80"/>
        <v>0</v>
      </c>
      <c r="AJ46" s="149">
        <f t="shared" si="81"/>
        <v>0</v>
      </c>
      <c r="AK46" s="71"/>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180">
        <f t="shared" si="82"/>
        <v>1</v>
      </c>
      <c r="BK46" s="149">
        <f t="shared" si="83"/>
        <v>0</v>
      </c>
      <c r="BL46" s="149">
        <f t="shared" si="43"/>
        <v>0</v>
      </c>
      <c r="BM46" s="149">
        <f t="shared" si="44"/>
        <v>0</v>
      </c>
      <c r="BN46" s="149">
        <f t="shared" si="45"/>
        <v>0</v>
      </c>
      <c r="BO46" s="149">
        <f t="shared" si="46"/>
        <v>0</v>
      </c>
      <c r="BP46" s="149">
        <f t="shared" si="47"/>
        <v>0</v>
      </c>
      <c r="BQ46" s="149">
        <f t="shared" si="48"/>
        <v>0</v>
      </c>
      <c r="BR46" s="149">
        <f t="shared" si="49"/>
        <v>0</v>
      </c>
      <c r="BS46" s="149">
        <f t="shared" si="50"/>
        <v>0</v>
      </c>
      <c r="BT46" s="149">
        <f t="shared" si="51"/>
        <v>0</v>
      </c>
      <c r="BU46" s="149">
        <f t="shared" si="52"/>
        <v>0</v>
      </c>
      <c r="BV46" s="149">
        <f t="shared" si="53"/>
        <v>0</v>
      </c>
      <c r="BW46" s="149">
        <f t="shared" si="54"/>
        <v>0</v>
      </c>
      <c r="BX46" s="149">
        <f t="shared" si="55"/>
        <v>0</v>
      </c>
      <c r="BY46" s="149">
        <f t="shared" si="56"/>
        <v>0</v>
      </c>
      <c r="BZ46" s="149">
        <f t="shared" si="57"/>
        <v>0</v>
      </c>
      <c r="CA46" s="149">
        <f t="shared" si="58"/>
        <v>0</v>
      </c>
      <c r="CB46" s="149">
        <f t="shared" si="59"/>
        <v>0</v>
      </c>
      <c r="CC46" s="149">
        <f t="shared" si="60"/>
        <v>0</v>
      </c>
      <c r="CD46" s="149">
        <f t="shared" si="61"/>
        <v>0</v>
      </c>
      <c r="CE46" s="149">
        <f t="shared" si="117"/>
        <v>0</v>
      </c>
      <c r="CF46" s="149">
        <f t="shared" si="118"/>
        <v>0</v>
      </c>
      <c r="CG46" s="149">
        <f t="shared" si="119"/>
        <v>0</v>
      </c>
      <c r="CH46" s="149">
        <f t="shared" si="120"/>
        <v>0</v>
      </c>
      <c r="CI46" s="149">
        <f t="shared" si="88"/>
        <v>0</v>
      </c>
      <c r="CJ46" s="149">
        <f t="shared" si="89"/>
        <v>0</v>
      </c>
      <c r="CK46" s="149">
        <f t="shared" si="90"/>
        <v>0</v>
      </c>
      <c r="CL46" s="149">
        <f t="shared" si="116"/>
        <v>0</v>
      </c>
      <c r="CM46" s="149">
        <f t="shared" si="91"/>
        <v>0</v>
      </c>
      <c r="CN46" s="150">
        <f t="shared" si="92"/>
        <v>0</v>
      </c>
      <c r="CO46" s="71"/>
      <c r="CP46" s="72"/>
      <c r="CQ46" s="72"/>
      <c r="CR46" s="72"/>
      <c r="CS46" s="72"/>
      <c r="CT46" s="72"/>
      <c r="CU46" s="72"/>
      <c r="CV46" s="72"/>
      <c r="CW46" s="72"/>
      <c r="CX46" s="72"/>
      <c r="CY46" s="72"/>
      <c r="CZ46" s="72"/>
      <c r="DA46" s="72"/>
      <c r="DB46" s="72"/>
      <c r="DC46" s="72"/>
      <c r="DD46" s="72"/>
      <c r="DE46" s="72"/>
      <c r="DF46" s="72"/>
      <c r="DG46" s="73"/>
      <c r="DH46" s="149">
        <f t="shared" si="93"/>
        <v>0</v>
      </c>
      <c r="DI46" s="149">
        <f t="shared" si="94"/>
        <v>0</v>
      </c>
      <c r="DJ46" s="149">
        <f t="shared" si="95"/>
        <v>0</v>
      </c>
      <c r="DK46" s="149">
        <f t="shared" si="96"/>
        <v>0</v>
      </c>
      <c r="DL46" s="149">
        <f t="shared" si="97"/>
        <v>0</v>
      </c>
      <c r="DM46" s="149">
        <f t="shared" si="98"/>
        <v>0</v>
      </c>
      <c r="DN46" s="149">
        <f t="shared" si="99"/>
        <v>0</v>
      </c>
      <c r="DO46" s="149">
        <f t="shared" si="100"/>
        <v>0</v>
      </c>
      <c r="DP46" s="149">
        <f t="shared" si="101"/>
        <v>0</v>
      </c>
      <c r="DQ46" s="149">
        <f t="shared" si="102"/>
        <v>0</v>
      </c>
      <c r="DR46" s="149">
        <f t="shared" si="103"/>
        <v>0</v>
      </c>
      <c r="DS46" s="149">
        <f t="shared" si="104"/>
        <v>0</v>
      </c>
      <c r="DT46" s="149">
        <f t="shared" si="105"/>
        <v>0</v>
      </c>
      <c r="DU46" s="149">
        <f t="shared" si="106"/>
        <v>0</v>
      </c>
      <c r="DV46" s="149">
        <f t="shared" si="107"/>
        <v>0</v>
      </c>
      <c r="DW46" s="149">
        <f t="shared" si="108"/>
        <v>0</v>
      </c>
      <c r="DX46" s="149">
        <f t="shared" si="109"/>
        <v>0</v>
      </c>
      <c r="DY46" s="149">
        <f t="shared" si="110"/>
        <v>0</v>
      </c>
      <c r="DZ46" s="149">
        <f t="shared" si="111"/>
        <v>0</v>
      </c>
      <c r="EA46" s="149">
        <f t="shared" si="111"/>
        <v>0</v>
      </c>
      <c r="EB46" s="149">
        <f t="shared" si="136"/>
        <v>0</v>
      </c>
      <c r="EC46" s="149">
        <f t="shared" si="112"/>
        <v>0</v>
      </c>
      <c r="ED46" s="150">
        <f t="shared" ca="1" si="137"/>
        <v>0</v>
      </c>
      <c r="EE46" s="74"/>
      <c r="EF46" s="68"/>
      <c r="EG46" s="149" t="str">
        <f t="shared" si="138"/>
        <v/>
      </c>
      <c r="EH46" s="149" t="str">
        <f t="shared" si="114"/>
        <v/>
      </c>
      <c r="EI46" s="149" t="str">
        <f t="shared" si="139"/>
        <v/>
      </c>
      <c r="EJ46" s="149">
        <f t="shared" ca="1" si="140"/>
        <v>0</v>
      </c>
      <c r="EK46" s="149">
        <f t="shared" si="141"/>
        <v>0</v>
      </c>
      <c r="EL46" s="149">
        <f t="shared" si="142"/>
        <v>0</v>
      </c>
    </row>
    <row r="47" spans="1:142" x14ac:dyDescent="0.35">
      <c r="A47" s="62">
        <f>ROWS($12:47)-1</f>
        <v>35</v>
      </c>
      <c r="B47" s="63"/>
      <c r="C47" s="64"/>
      <c r="D47" s="64"/>
      <c r="E47" s="65"/>
      <c r="F47" s="66"/>
      <c r="G47" s="67"/>
      <c r="H47" s="28">
        <f t="shared" si="121"/>
        <v>0</v>
      </c>
      <c r="I47" s="178">
        <f t="shared" si="72"/>
        <v>0</v>
      </c>
      <c r="J47" s="174">
        <f t="shared" si="122"/>
        <v>0</v>
      </c>
      <c r="K47" s="174">
        <f t="shared" si="123"/>
        <v>0</v>
      </c>
      <c r="L47" s="174">
        <f t="shared" si="124"/>
        <v>0</v>
      </c>
      <c r="M47" s="174">
        <f t="shared" si="73"/>
        <v>0</v>
      </c>
      <c r="N47" s="174">
        <f t="shared" si="74"/>
        <v>0</v>
      </c>
      <c r="O47" s="174">
        <f t="shared" si="75"/>
        <v>0</v>
      </c>
      <c r="P47" s="174">
        <f t="shared" si="125"/>
        <v>0</v>
      </c>
      <c r="Q47" s="174">
        <f t="shared" si="126"/>
        <v>0</v>
      </c>
      <c r="R47" s="174">
        <f t="shared" si="127"/>
        <v>0</v>
      </c>
      <c r="S47" s="68"/>
      <c r="T47" s="174">
        <f t="shared" si="128"/>
        <v>0</v>
      </c>
      <c r="U47" s="174">
        <f t="shared" si="76"/>
        <v>0</v>
      </c>
      <c r="V47" s="174">
        <f t="shared" si="77"/>
        <v>0</v>
      </c>
      <c r="W47" s="174">
        <f t="shared" si="129"/>
        <v>0</v>
      </c>
      <c r="X47" s="174">
        <f t="shared" si="78"/>
        <v>0</v>
      </c>
      <c r="Y47" s="174">
        <f t="shared" si="130"/>
        <v>0</v>
      </c>
      <c r="Z47" s="174">
        <f t="shared" si="131"/>
        <v>0</v>
      </c>
      <c r="AA47" s="174">
        <f t="shared" si="132"/>
        <v>0</v>
      </c>
      <c r="AB47" s="221"/>
      <c r="AC47" s="174">
        <f t="shared" si="133"/>
        <v>0</v>
      </c>
      <c r="AD47" s="179">
        <f t="shared" si="79"/>
        <v>0</v>
      </c>
      <c r="AE47" s="69"/>
      <c r="AF47" s="70"/>
      <c r="AG47" s="149">
        <f t="shared" si="134"/>
        <v>0</v>
      </c>
      <c r="AH47" s="176">
        <f t="shared" si="135"/>
        <v>0</v>
      </c>
      <c r="AI47" s="174">
        <f t="shared" si="80"/>
        <v>0</v>
      </c>
      <c r="AJ47" s="149">
        <f t="shared" si="81"/>
        <v>0</v>
      </c>
      <c r="AK47" s="71"/>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180">
        <f t="shared" si="82"/>
        <v>1</v>
      </c>
      <c r="BK47" s="149">
        <f t="shared" si="83"/>
        <v>0</v>
      </c>
      <c r="BL47" s="149">
        <f t="shared" si="43"/>
        <v>0</v>
      </c>
      <c r="BM47" s="149">
        <f t="shared" si="44"/>
        <v>0</v>
      </c>
      <c r="BN47" s="149">
        <f t="shared" si="45"/>
        <v>0</v>
      </c>
      <c r="BO47" s="149">
        <f t="shared" si="46"/>
        <v>0</v>
      </c>
      <c r="BP47" s="149">
        <f t="shared" si="47"/>
        <v>0</v>
      </c>
      <c r="BQ47" s="149">
        <f t="shared" si="48"/>
        <v>0</v>
      </c>
      <c r="BR47" s="149">
        <f t="shared" si="49"/>
        <v>0</v>
      </c>
      <c r="BS47" s="149">
        <f t="shared" si="50"/>
        <v>0</v>
      </c>
      <c r="BT47" s="149">
        <f t="shared" si="51"/>
        <v>0</v>
      </c>
      <c r="BU47" s="149">
        <f t="shared" si="52"/>
        <v>0</v>
      </c>
      <c r="BV47" s="149">
        <f t="shared" si="53"/>
        <v>0</v>
      </c>
      <c r="BW47" s="149">
        <f t="shared" si="54"/>
        <v>0</v>
      </c>
      <c r="BX47" s="149">
        <f t="shared" si="55"/>
        <v>0</v>
      </c>
      <c r="BY47" s="149">
        <f t="shared" si="56"/>
        <v>0</v>
      </c>
      <c r="BZ47" s="149">
        <f t="shared" si="57"/>
        <v>0</v>
      </c>
      <c r="CA47" s="149">
        <f t="shared" si="58"/>
        <v>0</v>
      </c>
      <c r="CB47" s="149">
        <f t="shared" si="59"/>
        <v>0</v>
      </c>
      <c r="CC47" s="149">
        <f t="shared" si="60"/>
        <v>0</v>
      </c>
      <c r="CD47" s="149">
        <f t="shared" si="61"/>
        <v>0</v>
      </c>
      <c r="CE47" s="149">
        <f t="shared" si="117"/>
        <v>0</v>
      </c>
      <c r="CF47" s="149">
        <f t="shared" si="118"/>
        <v>0</v>
      </c>
      <c r="CG47" s="149">
        <f t="shared" si="119"/>
        <v>0</v>
      </c>
      <c r="CH47" s="149">
        <f t="shared" si="120"/>
        <v>0</v>
      </c>
      <c r="CI47" s="149">
        <f t="shared" si="88"/>
        <v>0</v>
      </c>
      <c r="CJ47" s="149">
        <f t="shared" si="89"/>
        <v>0</v>
      </c>
      <c r="CK47" s="149">
        <f t="shared" si="90"/>
        <v>0</v>
      </c>
      <c r="CL47" s="149">
        <f t="shared" si="116"/>
        <v>0</v>
      </c>
      <c r="CM47" s="149">
        <f t="shared" si="91"/>
        <v>0</v>
      </c>
      <c r="CN47" s="150">
        <f t="shared" si="92"/>
        <v>0</v>
      </c>
      <c r="CO47" s="71"/>
      <c r="CP47" s="72"/>
      <c r="CQ47" s="72"/>
      <c r="CR47" s="72"/>
      <c r="CS47" s="72"/>
      <c r="CT47" s="72"/>
      <c r="CU47" s="72"/>
      <c r="CV47" s="72"/>
      <c r="CW47" s="72"/>
      <c r="CX47" s="72"/>
      <c r="CY47" s="72"/>
      <c r="CZ47" s="72"/>
      <c r="DA47" s="72"/>
      <c r="DB47" s="72"/>
      <c r="DC47" s="72"/>
      <c r="DD47" s="72"/>
      <c r="DE47" s="72"/>
      <c r="DF47" s="72"/>
      <c r="DG47" s="73"/>
      <c r="DH47" s="149">
        <f t="shared" si="93"/>
        <v>0</v>
      </c>
      <c r="DI47" s="149">
        <f t="shared" si="94"/>
        <v>0</v>
      </c>
      <c r="DJ47" s="149">
        <f t="shared" si="95"/>
        <v>0</v>
      </c>
      <c r="DK47" s="149">
        <f t="shared" si="96"/>
        <v>0</v>
      </c>
      <c r="DL47" s="149">
        <f t="shared" si="97"/>
        <v>0</v>
      </c>
      <c r="DM47" s="149">
        <f t="shared" si="98"/>
        <v>0</v>
      </c>
      <c r="DN47" s="149">
        <f t="shared" si="99"/>
        <v>0</v>
      </c>
      <c r="DO47" s="149">
        <f t="shared" si="100"/>
        <v>0</v>
      </c>
      <c r="DP47" s="149">
        <f t="shared" si="101"/>
        <v>0</v>
      </c>
      <c r="DQ47" s="149">
        <f t="shared" si="102"/>
        <v>0</v>
      </c>
      <c r="DR47" s="149">
        <f t="shared" si="103"/>
        <v>0</v>
      </c>
      <c r="DS47" s="149">
        <f t="shared" si="104"/>
        <v>0</v>
      </c>
      <c r="DT47" s="149">
        <f t="shared" si="105"/>
        <v>0</v>
      </c>
      <c r="DU47" s="149">
        <f t="shared" si="106"/>
        <v>0</v>
      </c>
      <c r="DV47" s="149">
        <f t="shared" si="107"/>
        <v>0</v>
      </c>
      <c r="DW47" s="149">
        <f t="shared" si="108"/>
        <v>0</v>
      </c>
      <c r="DX47" s="149">
        <f t="shared" si="109"/>
        <v>0</v>
      </c>
      <c r="DY47" s="149">
        <f t="shared" si="110"/>
        <v>0</v>
      </c>
      <c r="DZ47" s="149">
        <f t="shared" si="111"/>
        <v>0</v>
      </c>
      <c r="EA47" s="149">
        <f t="shared" si="111"/>
        <v>0</v>
      </c>
      <c r="EB47" s="149">
        <f t="shared" si="136"/>
        <v>0</v>
      </c>
      <c r="EC47" s="149">
        <f t="shared" si="112"/>
        <v>0</v>
      </c>
      <c r="ED47" s="150">
        <f t="shared" ca="1" si="137"/>
        <v>0</v>
      </c>
      <c r="EE47" s="74"/>
      <c r="EF47" s="68"/>
      <c r="EG47" s="149" t="str">
        <f t="shared" si="138"/>
        <v/>
      </c>
      <c r="EH47" s="149" t="str">
        <f t="shared" si="114"/>
        <v/>
      </c>
      <c r="EI47" s="149" t="str">
        <f t="shared" si="139"/>
        <v/>
      </c>
      <c r="EJ47" s="149">
        <f t="shared" ca="1" si="140"/>
        <v>0</v>
      </c>
      <c r="EK47" s="149">
        <f t="shared" si="141"/>
        <v>0</v>
      </c>
      <c r="EL47" s="149">
        <f t="shared" si="142"/>
        <v>0</v>
      </c>
    </row>
    <row r="48" spans="1:142" x14ac:dyDescent="0.35">
      <c r="A48" s="62">
        <f>ROWS($12:48)-1</f>
        <v>36</v>
      </c>
      <c r="B48" s="63"/>
      <c r="C48" s="64"/>
      <c r="D48" s="64"/>
      <c r="E48" s="65"/>
      <c r="F48" s="66"/>
      <c r="G48" s="67"/>
      <c r="H48" s="28">
        <f t="shared" si="121"/>
        <v>0</v>
      </c>
      <c r="I48" s="178">
        <f t="shared" si="72"/>
        <v>0</v>
      </c>
      <c r="J48" s="174">
        <f t="shared" si="122"/>
        <v>0</v>
      </c>
      <c r="K48" s="174">
        <f t="shared" si="123"/>
        <v>0</v>
      </c>
      <c r="L48" s="174">
        <f t="shared" si="124"/>
        <v>0</v>
      </c>
      <c r="M48" s="174">
        <f t="shared" si="73"/>
        <v>0</v>
      </c>
      <c r="N48" s="174">
        <f t="shared" si="74"/>
        <v>0</v>
      </c>
      <c r="O48" s="174">
        <f t="shared" si="75"/>
        <v>0</v>
      </c>
      <c r="P48" s="174">
        <f t="shared" si="125"/>
        <v>0</v>
      </c>
      <c r="Q48" s="174">
        <f t="shared" si="126"/>
        <v>0</v>
      </c>
      <c r="R48" s="174">
        <f t="shared" si="127"/>
        <v>0</v>
      </c>
      <c r="S48" s="68"/>
      <c r="T48" s="174">
        <f t="shared" si="128"/>
        <v>0</v>
      </c>
      <c r="U48" s="174">
        <f t="shared" si="76"/>
        <v>0</v>
      </c>
      <c r="V48" s="174">
        <f t="shared" si="77"/>
        <v>0</v>
      </c>
      <c r="W48" s="174">
        <f t="shared" si="129"/>
        <v>0</v>
      </c>
      <c r="X48" s="174">
        <f t="shared" si="78"/>
        <v>0</v>
      </c>
      <c r="Y48" s="174">
        <f t="shared" si="130"/>
        <v>0</v>
      </c>
      <c r="Z48" s="174">
        <f t="shared" si="131"/>
        <v>0</v>
      </c>
      <c r="AA48" s="174">
        <f t="shared" si="132"/>
        <v>0</v>
      </c>
      <c r="AB48" s="221"/>
      <c r="AC48" s="174">
        <f t="shared" si="133"/>
        <v>0</v>
      </c>
      <c r="AD48" s="179">
        <f t="shared" si="79"/>
        <v>0</v>
      </c>
      <c r="AE48" s="69"/>
      <c r="AF48" s="70"/>
      <c r="AG48" s="149">
        <f t="shared" si="134"/>
        <v>0</v>
      </c>
      <c r="AH48" s="176">
        <f t="shared" si="135"/>
        <v>0</v>
      </c>
      <c r="AI48" s="174">
        <f t="shared" si="80"/>
        <v>0</v>
      </c>
      <c r="AJ48" s="149">
        <f t="shared" si="81"/>
        <v>0</v>
      </c>
      <c r="AK48" s="71"/>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180">
        <f t="shared" si="82"/>
        <v>1</v>
      </c>
      <c r="BK48" s="149">
        <f t="shared" si="83"/>
        <v>0</v>
      </c>
      <c r="BL48" s="149">
        <f t="shared" si="43"/>
        <v>0</v>
      </c>
      <c r="BM48" s="149">
        <f t="shared" si="44"/>
        <v>0</v>
      </c>
      <c r="BN48" s="149">
        <f t="shared" si="45"/>
        <v>0</v>
      </c>
      <c r="BO48" s="149">
        <f t="shared" si="46"/>
        <v>0</v>
      </c>
      <c r="BP48" s="149">
        <f t="shared" si="47"/>
        <v>0</v>
      </c>
      <c r="BQ48" s="149">
        <f t="shared" si="48"/>
        <v>0</v>
      </c>
      <c r="BR48" s="149">
        <f t="shared" si="49"/>
        <v>0</v>
      </c>
      <c r="BS48" s="149">
        <f t="shared" si="50"/>
        <v>0</v>
      </c>
      <c r="BT48" s="149">
        <f t="shared" si="51"/>
        <v>0</v>
      </c>
      <c r="BU48" s="149">
        <f t="shared" si="52"/>
        <v>0</v>
      </c>
      <c r="BV48" s="149">
        <f t="shared" si="53"/>
        <v>0</v>
      </c>
      <c r="BW48" s="149">
        <f t="shared" si="54"/>
        <v>0</v>
      </c>
      <c r="BX48" s="149">
        <f t="shared" si="55"/>
        <v>0</v>
      </c>
      <c r="BY48" s="149">
        <f t="shared" si="56"/>
        <v>0</v>
      </c>
      <c r="BZ48" s="149">
        <f t="shared" si="57"/>
        <v>0</v>
      </c>
      <c r="CA48" s="149">
        <f t="shared" si="58"/>
        <v>0</v>
      </c>
      <c r="CB48" s="149">
        <f t="shared" si="59"/>
        <v>0</v>
      </c>
      <c r="CC48" s="149">
        <f t="shared" si="60"/>
        <v>0</v>
      </c>
      <c r="CD48" s="149">
        <f t="shared" si="61"/>
        <v>0</v>
      </c>
      <c r="CE48" s="149">
        <f t="shared" si="117"/>
        <v>0</v>
      </c>
      <c r="CF48" s="149">
        <f t="shared" si="118"/>
        <v>0</v>
      </c>
      <c r="CG48" s="149">
        <f t="shared" si="119"/>
        <v>0</v>
      </c>
      <c r="CH48" s="149">
        <f t="shared" si="120"/>
        <v>0</v>
      </c>
      <c r="CI48" s="149">
        <f t="shared" si="88"/>
        <v>0</v>
      </c>
      <c r="CJ48" s="149">
        <f t="shared" si="89"/>
        <v>0</v>
      </c>
      <c r="CK48" s="149">
        <f t="shared" si="90"/>
        <v>0</v>
      </c>
      <c r="CL48" s="149">
        <f t="shared" si="116"/>
        <v>0</v>
      </c>
      <c r="CM48" s="149">
        <f t="shared" si="91"/>
        <v>0</v>
      </c>
      <c r="CN48" s="150">
        <f t="shared" si="92"/>
        <v>0</v>
      </c>
      <c r="CO48" s="71"/>
      <c r="CP48" s="72"/>
      <c r="CQ48" s="72"/>
      <c r="CR48" s="72"/>
      <c r="CS48" s="72"/>
      <c r="CT48" s="72"/>
      <c r="CU48" s="72"/>
      <c r="CV48" s="72"/>
      <c r="CW48" s="72"/>
      <c r="CX48" s="72"/>
      <c r="CY48" s="72"/>
      <c r="CZ48" s="72"/>
      <c r="DA48" s="72"/>
      <c r="DB48" s="72"/>
      <c r="DC48" s="72"/>
      <c r="DD48" s="72"/>
      <c r="DE48" s="72"/>
      <c r="DF48" s="72"/>
      <c r="DG48" s="73"/>
      <c r="DH48" s="149">
        <f t="shared" si="93"/>
        <v>0</v>
      </c>
      <c r="DI48" s="149">
        <f t="shared" si="94"/>
        <v>0</v>
      </c>
      <c r="DJ48" s="149">
        <f t="shared" si="95"/>
        <v>0</v>
      </c>
      <c r="DK48" s="149">
        <f t="shared" si="96"/>
        <v>0</v>
      </c>
      <c r="DL48" s="149">
        <f t="shared" si="97"/>
        <v>0</v>
      </c>
      <c r="DM48" s="149">
        <f t="shared" si="98"/>
        <v>0</v>
      </c>
      <c r="DN48" s="149">
        <f t="shared" si="99"/>
        <v>0</v>
      </c>
      <c r="DO48" s="149">
        <f t="shared" si="100"/>
        <v>0</v>
      </c>
      <c r="DP48" s="149">
        <f t="shared" si="101"/>
        <v>0</v>
      </c>
      <c r="DQ48" s="149">
        <f t="shared" si="102"/>
        <v>0</v>
      </c>
      <c r="DR48" s="149">
        <f t="shared" si="103"/>
        <v>0</v>
      </c>
      <c r="DS48" s="149">
        <f t="shared" si="104"/>
        <v>0</v>
      </c>
      <c r="DT48" s="149">
        <f t="shared" si="105"/>
        <v>0</v>
      </c>
      <c r="DU48" s="149">
        <f t="shared" si="106"/>
        <v>0</v>
      </c>
      <c r="DV48" s="149">
        <f t="shared" si="107"/>
        <v>0</v>
      </c>
      <c r="DW48" s="149">
        <f t="shared" si="108"/>
        <v>0</v>
      </c>
      <c r="DX48" s="149">
        <f t="shared" si="109"/>
        <v>0</v>
      </c>
      <c r="DY48" s="149">
        <f t="shared" si="110"/>
        <v>0</v>
      </c>
      <c r="DZ48" s="149">
        <f t="shared" si="111"/>
        <v>0</v>
      </c>
      <c r="EA48" s="149">
        <f t="shared" si="111"/>
        <v>0</v>
      </c>
      <c r="EB48" s="149">
        <f t="shared" si="136"/>
        <v>0</v>
      </c>
      <c r="EC48" s="149">
        <f t="shared" si="112"/>
        <v>0</v>
      </c>
      <c r="ED48" s="150">
        <f t="shared" ca="1" si="137"/>
        <v>0</v>
      </c>
      <c r="EE48" s="74"/>
      <c r="EF48" s="68"/>
      <c r="EG48" s="149" t="str">
        <f t="shared" si="138"/>
        <v/>
      </c>
      <c r="EH48" s="149" t="str">
        <f t="shared" si="114"/>
        <v/>
      </c>
      <c r="EI48" s="149" t="str">
        <f t="shared" si="139"/>
        <v/>
      </c>
      <c r="EJ48" s="149">
        <f t="shared" ca="1" si="140"/>
        <v>0</v>
      </c>
      <c r="EK48" s="149">
        <f t="shared" si="141"/>
        <v>0</v>
      </c>
      <c r="EL48" s="149">
        <f t="shared" si="142"/>
        <v>0</v>
      </c>
    </row>
    <row r="49" spans="1:142" x14ac:dyDescent="0.35">
      <c r="A49" s="62">
        <f>ROWS($12:49)-1</f>
        <v>37</v>
      </c>
      <c r="B49" s="63"/>
      <c r="C49" s="64"/>
      <c r="D49" s="64"/>
      <c r="E49" s="65"/>
      <c r="F49" s="66"/>
      <c r="G49" s="67"/>
      <c r="H49" s="28">
        <f t="shared" si="121"/>
        <v>0</v>
      </c>
      <c r="I49" s="178">
        <f t="shared" si="72"/>
        <v>0</v>
      </c>
      <c r="J49" s="174">
        <f t="shared" si="122"/>
        <v>0</v>
      </c>
      <c r="K49" s="174">
        <f t="shared" si="123"/>
        <v>0</v>
      </c>
      <c r="L49" s="174">
        <f t="shared" si="124"/>
        <v>0</v>
      </c>
      <c r="M49" s="174">
        <f t="shared" si="73"/>
        <v>0</v>
      </c>
      <c r="N49" s="174">
        <f t="shared" si="74"/>
        <v>0</v>
      </c>
      <c r="O49" s="174">
        <f t="shared" si="75"/>
        <v>0</v>
      </c>
      <c r="P49" s="174">
        <f t="shared" si="125"/>
        <v>0</v>
      </c>
      <c r="Q49" s="174">
        <f t="shared" si="126"/>
        <v>0</v>
      </c>
      <c r="R49" s="174">
        <f t="shared" si="127"/>
        <v>0</v>
      </c>
      <c r="S49" s="68"/>
      <c r="T49" s="174">
        <f t="shared" si="128"/>
        <v>0</v>
      </c>
      <c r="U49" s="174">
        <f t="shared" si="76"/>
        <v>0</v>
      </c>
      <c r="V49" s="174">
        <f t="shared" si="77"/>
        <v>0</v>
      </c>
      <c r="W49" s="174">
        <f t="shared" si="129"/>
        <v>0</v>
      </c>
      <c r="X49" s="174">
        <f t="shared" si="78"/>
        <v>0</v>
      </c>
      <c r="Y49" s="174">
        <f t="shared" si="130"/>
        <v>0</v>
      </c>
      <c r="Z49" s="174">
        <f t="shared" si="131"/>
        <v>0</v>
      </c>
      <c r="AA49" s="174">
        <f t="shared" si="132"/>
        <v>0</v>
      </c>
      <c r="AB49" s="221"/>
      <c r="AC49" s="174">
        <f t="shared" si="133"/>
        <v>0</v>
      </c>
      <c r="AD49" s="179">
        <f t="shared" si="79"/>
        <v>0</v>
      </c>
      <c r="AE49" s="69"/>
      <c r="AF49" s="70"/>
      <c r="AG49" s="149">
        <f t="shared" si="134"/>
        <v>0</v>
      </c>
      <c r="AH49" s="176">
        <f t="shared" si="135"/>
        <v>0</v>
      </c>
      <c r="AI49" s="174">
        <f t="shared" si="80"/>
        <v>0</v>
      </c>
      <c r="AJ49" s="149">
        <f t="shared" si="81"/>
        <v>0</v>
      </c>
      <c r="AK49" s="71"/>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180">
        <f t="shared" si="82"/>
        <v>1</v>
      </c>
      <c r="BK49" s="149">
        <f t="shared" si="83"/>
        <v>0</v>
      </c>
      <c r="BL49" s="149">
        <f t="shared" si="43"/>
        <v>0</v>
      </c>
      <c r="BM49" s="149">
        <f t="shared" si="44"/>
        <v>0</v>
      </c>
      <c r="BN49" s="149">
        <f t="shared" si="45"/>
        <v>0</v>
      </c>
      <c r="BO49" s="149">
        <f t="shared" si="46"/>
        <v>0</v>
      </c>
      <c r="BP49" s="149">
        <f t="shared" si="47"/>
        <v>0</v>
      </c>
      <c r="BQ49" s="149">
        <f t="shared" si="48"/>
        <v>0</v>
      </c>
      <c r="BR49" s="149">
        <f t="shared" si="49"/>
        <v>0</v>
      </c>
      <c r="BS49" s="149">
        <f t="shared" si="50"/>
        <v>0</v>
      </c>
      <c r="BT49" s="149">
        <f t="shared" si="51"/>
        <v>0</v>
      </c>
      <c r="BU49" s="149">
        <f t="shared" si="52"/>
        <v>0</v>
      </c>
      <c r="BV49" s="149">
        <f t="shared" si="53"/>
        <v>0</v>
      </c>
      <c r="BW49" s="149">
        <f t="shared" si="54"/>
        <v>0</v>
      </c>
      <c r="BX49" s="149">
        <f t="shared" si="55"/>
        <v>0</v>
      </c>
      <c r="BY49" s="149">
        <f t="shared" si="56"/>
        <v>0</v>
      </c>
      <c r="BZ49" s="149">
        <f t="shared" si="57"/>
        <v>0</v>
      </c>
      <c r="CA49" s="149">
        <f t="shared" si="58"/>
        <v>0</v>
      </c>
      <c r="CB49" s="149">
        <f t="shared" si="59"/>
        <v>0</v>
      </c>
      <c r="CC49" s="149">
        <f t="shared" si="60"/>
        <v>0</v>
      </c>
      <c r="CD49" s="149">
        <f t="shared" si="61"/>
        <v>0</v>
      </c>
      <c r="CE49" s="149">
        <f t="shared" si="117"/>
        <v>0</v>
      </c>
      <c r="CF49" s="149">
        <f t="shared" si="118"/>
        <v>0</v>
      </c>
      <c r="CG49" s="149">
        <f t="shared" si="119"/>
        <v>0</v>
      </c>
      <c r="CH49" s="149">
        <f t="shared" si="120"/>
        <v>0</v>
      </c>
      <c r="CI49" s="149">
        <f t="shared" si="88"/>
        <v>0</v>
      </c>
      <c r="CJ49" s="149">
        <f t="shared" si="89"/>
        <v>0</v>
      </c>
      <c r="CK49" s="149">
        <f t="shared" si="90"/>
        <v>0</v>
      </c>
      <c r="CL49" s="149">
        <f t="shared" si="116"/>
        <v>0</v>
      </c>
      <c r="CM49" s="149">
        <f t="shared" si="91"/>
        <v>0</v>
      </c>
      <c r="CN49" s="150">
        <f t="shared" si="92"/>
        <v>0</v>
      </c>
      <c r="CO49" s="71"/>
      <c r="CP49" s="72"/>
      <c r="CQ49" s="72"/>
      <c r="CR49" s="72"/>
      <c r="CS49" s="72"/>
      <c r="CT49" s="72"/>
      <c r="CU49" s="72"/>
      <c r="CV49" s="72"/>
      <c r="CW49" s="72"/>
      <c r="CX49" s="72"/>
      <c r="CY49" s="72"/>
      <c r="CZ49" s="72"/>
      <c r="DA49" s="72"/>
      <c r="DB49" s="72"/>
      <c r="DC49" s="72"/>
      <c r="DD49" s="72"/>
      <c r="DE49" s="72"/>
      <c r="DF49" s="72"/>
      <c r="DG49" s="73"/>
      <c r="DH49" s="149">
        <f t="shared" si="93"/>
        <v>0</v>
      </c>
      <c r="DI49" s="149">
        <f t="shared" si="94"/>
        <v>0</v>
      </c>
      <c r="DJ49" s="149">
        <f t="shared" si="95"/>
        <v>0</v>
      </c>
      <c r="DK49" s="149">
        <f t="shared" si="96"/>
        <v>0</v>
      </c>
      <c r="DL49" s="149">
        <f t="shared" si="97"/>
        <v>0</v>
      </c>
      <c r="DM49" s="149">
        <f t="shared" si="98"/>
        <v>0</v>
      </c>
      <c r="DN49" s="149">
        <f t="shared" si="99"/>
        <v>0</v>
      </c>
      <c r="DO49" s="149">
        <f t="shared" si="100"/>
        <v>0</v>
      </c>
      <c r="DP49" s="149">
        <f t="shared" si="101"/>
        <v>0</v>
      </c>
      <c r="DQ49" s="149">
        <f t="shared" si="102"/>
        <v>0</v>
      </c>
      <c r="DR49" s="149">
        <f t="shared" si="103"/>
        <v>0</v>
      </c>
      <c r="DS49" s="149">
        <f t="shared" si="104"/>
        <v>0</v>
      </c>
      <c r="DT49" s="149">
        <f t="shared" si="105"/>
        <v>0</v>
      </c>
      <c r="DU49" s="149">
        <f t="shared" si="106"/>
        <v>0</v>
      </c>
      <c r="DV49" s="149">
        <f t="shared" si="107"/>
        <v>0</v>
      </c>
      <c r="DW49" s="149">
        <f t="shared" si="108"/>
        <v>0</v>
      </c>
      <c r="DX49" s="149">
        <f t="shared" si="109"/>
        <v>0</v>
      </c>
      <c r="DY49" s="149">
        <f t="shared" si="110"/>
        <v>0</v>
      </c>
      <c r="DZ49" s="149">
        <f t="shared" si="111"/>
        <v>0</v>
      </c>
      <c r="EA49" s="149">
        <f t="shared" si="111"/>
        <v>0</v>
      </c>
      <c r="EB49" s="149">
        <f t="shared" si="136"/>
        <v>0</v>
      </c>
      <c r="EC49" s="149">
        <f t="shared" si="112"/>
        <v>0</v>
      </c>
      <c r="ED49" s="150">
        <f t="shared" ca="1" si="137"/>
        <v>0</v>
      </c>
      <c r="EE49" s="74"/>
      <c r="EF49" s="68"/>
      <c r="EG49" s="149" t="str">
        <f t="shared" si="138"/>
        <v/>
      </c>
      <c r="EH49" s="149" t="str">
        <f t="shared" si="114"/>
        <v/>
      </c>
      <c r="EI49" s="149" t="str">
        <f t="shared" si="139"/>
        <v/>
      </c>
      <c r="EJ49" s="149">
        <f t="shared" ca="1" si="140"/>
        <v>0</v>
      </c>
      <c r="EK49" s="149">
        <f t="shared" si="141"/>
        <v>0</v>
      </c>
      <c r="EL49" s="149">
        <f t="shared" si="142"/>
        <v>0</v>
      </c>
    </row>
    <row r="50" spans="1:142" x14ac:dyDescent="0.35">
      <c r="A50" s="62">
        <f>ROWS($12:50)-1</f>
        <v>38</v>
      </c>
      <c r="B50" s="63"/>
      <c r="C50" s="64"/>
      <c r="D50" s="64"/>
      <c r="E50" s="65"/>
      <c r="F50" s="66"/>
      <c r="G50" s="67"/>
      <c r="H50" s="28">
        <f t="shared" si="121"/>
        <v>0</v>
      </c>
      <c r="I50" s="178">
        <f t="shared" si="72"/>
        <v>0</v>
      </c>
      <c r="J50" s="174">
        <f t="shared" si="122"/>
        <v>0</v>
      </c>
      <c r="K50" s="174">
        <f t="shared" si="123"/>
        <v>0</v>
      </c>
      <c r="L50" s="174">
        <f t="shared" si="124"/>
        <v>0</v>
      </c>
      <c r="M50" s="174">
        <f t="shared" si="73"/>
        <v>0</v>
      </c>
      <c r="N50" s="174">
        <f t="shared" si="74"/>
        <v>0</v>
      </c>
      <c r="O50" s="174">
        <f t="shared" si="75"/>
        <v>0</v>
      </c>
      <c r="P50" s="174">
        <f t="shared" si="125"/>
        <v>0</v>
      </c>
      <c r="Q50" s="174">
        <f t="shared" si="126"/>
        <v>0</v>
      </c>
      <c r="R50" s="174">
        <f t="shared" si="127"/>
        <v>0</v>
      </c>
      <c r="S50" s="68"/>
      <c r="T50" s="174">
        <f t="shared" si="128"/>
        <v>0</v>
      </c>
      <c r="U50" s="174">
        <f t="shared" si="76"/>
        <v>0</v>
      </c>
      <c r="V50" s="174">
        <f t="shared" si="77"/>
        <v>0</v>
      </c>
      <c r="W50" s="174">
        <f t="shared" si="129"/>
        <v>0</v>
      </c>
      <c r="X50" s="174">
        <f t="shared" si="78"/>
        <v>0</v>
      </c>
      <c r="Y50" s="174">
        <f t="shared" si="130"/>
        <v>0</v>
      </c>
      <c r="Z50" s="174">
        <f t="shared" si="131"/>
        <v>0</v>
      </c>
      <c r="AA50" s="174">
        <f t="shared" si="132"/>
        <v>0</v>
      </c>
      <c r="AB50" s="221"/>
      <c r="AC50" s="174">
        <f t="shared" si="133"/>
        <v>0</v>
      </c>
      <c r="AD50" s="179">
        <f t="shared" si="79"/>
        <v>0</v>
      </c>
      <c r="AE50" s="69"/>
      <c r="AF50" s="70"/>
      <c r="AG50" s="149">
        <f t="shared" si="134"/>
        <v>0</v>
      </c>
      <c r="AH50" s="176">
        <f t="shared" si="135"/>
        <v>0</v>
      </c>
      <c r="AI50" s="174">
        <f t="shared" si="80"/>
        <v>0</v>
      </c>
      <c r="AJ50" s="149">
        <f t="shared" si="81"/>
        <v>0</v>
      </c>
      <c r="AK50" s="71"/>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180">
        <f t="shared" si="82"/>
        <v>1</v>
      </c>
      <c r="BK50" s="149">
        <f t="shared" si="83"/>
        <v>0</v>
      </c>
      <c r="BL50" s="149">
        <f t="shared" si="43"/>
        <v>0</v>
      </c>
      <c r="BM50" s="149">
        <f t="shared" si="44"/>
        <v>0</v>
      </c>
      <c r="BN50" s="149">
        <f t="shared" si="45"/>
        <v>0</v>
      </c>
      <c r="BO50" s="149">
        <f t="shared" si="46"/>
        <v>0</v>
      </c>
      <c r="BP50" s="149">
        <f t="shared" si="47"/>
        <v>0</v>
      </c>
      <c r="BQ50" s="149">
        <f t="shared" si="48"/>
        <v>0</v>
      </c>
      <c r="BR50" s="149">
        <f t="shared" si="49"/>
        <v>0</v>
      </c>
      <c r="BS50" s="149">
        <f t="shared" si="50"/>
        <v>0</v>
      </c>
      <c r="BT50" s="149">
        <f t="shared" si="51"/>
        <v>0</v>
      </c>
      <c r="BU50" s="149">
        <f t="shared" si="52"/>
        <v>0</v>
      </c>
      <c r="BV50" s="149">
        <f t="shared" si="53"/>
        <v>0</v>
      </c>
      <c r="BW50" s="149">
        <f t="shared" si="54"/>
        <v>0</v>
      </c>
      <c r="BX50" s="149">
        <f t="shared" si="55"/>
        <v>0</v>
      </c>
      <c r="BY50" s="149">
        <f t="shared" si="56"/>
        <v>0</v>
      </c>
      <c r="BZ50" s="149">
        <f t="shared" si="57"/>
        <v>0</v>
      </c>
      <c r="CA50" s="149">
        <f t="shared" si="58"/>
        <v>0</v>
      </c>
      <c r="CB50" s="149">
        <f t="shared" si="59"/>
        <v>0</v>
      </c>
      <c r="CC50" s="149">
        <f t="shared" si="60"/>
        <v>0</v>
      </c>
      <c r="CD50" s="149">
        <f t="shared" si="61"/>
        <v>0</v>
      </c>
      <c r="CE50" s="149">
        <f t="shared" si="117"/>
        <v>0</v>
      </c>
      <c r="CF50" s="149">
        <f t="shared" si="118"/>
        <v>0</v>
      </c>
      <c r="CG50" s="149">
        <f t="shared" si="119"/>
        <v>0</v>
      </c>
      <c r="CH50" s="149">
        <f t="shared" si="120"/>
        <v>0</v>
      </c>
      <c r="CI50" s="149">
        <f t="shared" si="88"/>
        <v>0</v>
      </c>
      <c r="CJ50" s="149">
        <f t="shared" si="89"/>
        <v>0</v>
      </c>
      <c r="CK50" s="149">
        <f t="shared" si="90"/>
        <v>0</v>
      </c>
      <c r="CL50" s="149">
        <f t="shared" si="116"/>
        <v>0</v>
      </c>
      <c r="CM50" s="149">
        <f t="shared" si="91"/>
        <v>0</v>
      </c>
      <c r="CN50" s="150">
        <f t="shared" si="92"/>
        <v>0</v>
      </c>
      <c r="CO50" s="71"/>
      <c r="CP50" s="72"/>
      <c r="CQ50" s="72"/>
      <c r="CR50" s="72"/>
      <c r="CS50" s="72"/>
      <c r="CT50" s="72"/>
      <c r="CU50" s="72"/>
      <c r="CV50" s="72"/>
      <c r="CW50" s="72"/>
      <c r="CX50" s="72"/>
      <c r="CY50" s="72"/>
      <c r="CZ50" s="72"/>
      <c r="DA50" s="72"/>
      <c r="DB50" s="72"/>
      <c r="DC50" s="72"/>
      <c r="DD50" s="72"/>
      <c r="DE50" s="72"/>
      <c r="DF50" s="72"/>
      <c r="DG50" s="73"/>
      <c r="DH50" s="149">
        <f t="shared" si="93"/>
        <v>0</v>
      </c>
      <c r="DI50" s="149">
        <f t="shared" si="94"/>
        <v>0</v>
      </c>
      <c r="DJ50" s="149">
        <f t="shared" si="95"/>
        <v>0</v>
      </c>
      <c r="DK50" s="149">
        <f t="shared" si="96"/>
        <v>0</v>
      </c>
      <c r="DL50" s="149">
        <f t="shared" si="97"/>
        <v>0</v>
      </c>
      <c r="DM50" s="149">
        <f t="shared" si="98"/>
        <v>0</v>
      </c>
      <c r="DN50" s="149">
        <f t="shared" si="99"/>
        <v>0</v>
      </c>
      <c r="DO50" s="149">
        <f t="shared" si="100"/>
        <v>0</v>
      </c>
      <c r="DP50" s="149">
        <f t="shared" si="101"/>
        <v>0</v>
      </c>
      <c r="DQ50" s="149">
        <f t="shared" si="102"/>
        <v>0</v>
      </c>
      <c r="DR50" s="149">
        <f t="shared" si="103"/>
        <v>0</v>
      </c>
      <c r="DS50" s="149">
        <f t="shared" si="104"/>
        <v>0</v>
      </c>
      <c r="DT50" s="149">
        <f t="shared" si="105"/>
        <v>0</v>
      </c>
      <c r="DU50" s="149">
        <f t="shared" si="106"/>
        <v>0</v>
      </c>
      <c r="DV50" s="149">
        <f t="shared" si="107"/>
        <v>0</v>
      </c>
      <c r="DW50" s="149">
        <f t="shared" si="108"/>
        <v>0</v>
      </c>
      <c r="DX50" s="149">
        <f t="shared" si="109"/>
        <v>0</v>
      </c>
      <c r="DY50" s="149">
        <f t="shared" si="110"/>
        <v>0</v>
      </c>
      <c r="DZ50" s="149">
        <f t="shared" si="111"/>
        <v>0</v>
      </c>
      <c r="EA50" s="149">
        <f t="shared" si="111"/>
        <v>0</v>
      </c>
      <c r="EB50" s="149">
        <f t="shared" si="136"/>
        <v>0</v>
      </c>
      <c r="EC50" s="149">
        <f t="shared" si="112"/>
        <v>0</v>
      </c>
      <c r="ED50" s="150">
        <f t="shared" ca="1" si="137"/>
        <v>0</v>
      </c>
      <c r="EE50" s="74"/>
      <c r="EF50" s="68"/>
      <c r="EG50" s="149" t="str">
        <f t="shared" si="138"/>
        <v/>
      </c>
      <c r="EH50" s="149" t="str">
        <f t="shared" si="114"/>
        <v/>
      </c>
      <c r="EI50" s="149" t="str">
        <f t="shared" si="139"/>
        <v/>
      </c>
      <c r="EJ50" s="149">
        <f t="shared" ca="1" si="140"/>
        <v>0</v>
      </c>
      <c r="EK50" s="149">
        <f t="shared" si="141"/>
        <v>0</v>
      </c>
      <c r="EL50" s="149">
        <f t="shared" si="142"/>
        <v>0</v>
      </c>
    </row>
    <row r="51" spans="1:142" x14ac:dyDescent="0.35">
      <c r="A51" s="62">
        <f>ROWS($12:51)-1</f>
        <v>39</v>
      </c>
      <c r="B51" s="63"/>
      <c r="C51" s="64"/>
      <c r="D51" s="64"/>
      <c r="E51" s="65"/>
      <c r="F51" s="66"/>
      <c r="G51" s="67"/>
      <c r="H51" s="28">
        <f t="shared" si="121"/>
        <v>0</v>
      </c>
      <c r="I51" s="178">
        <f t="shared" si="72"/>
        <v>0</v>
      </c>
      <c r="J51" s="174">
        <f t="shared" si="122"/>
        <v>0</v>
      </c>
      <c r="K51" s="174">
        <f t="shared" si="123"/>
        <v>0</v>
      </c>
      <c r="L51" s="174">
        <f t="shared" si="124"/>
        <v>0</v>
      </c>
      <c r="M51" s="174">
        <f t="shared" si="73"/>
        <v>0</v>
      </c>
      <c r="N51" s="174">
        <f t="shared" si="74"/>
        <v>0</v>
      </c>
      <c r="O51" s="174">
        <f t="shared" si="75"/>
        <v>0</v>
      </c>
      <c r="P51" s="174">
        <f t="shared" si="125"/>
        <v>0</v>
      </c>
      <c r="Q51" s="174">
        <f t="shared" si="126"/>
        <v>0</v>
      </c>
      <c r="R51" s="174">
        <f t="shared" si="127"/>
        <v>0</v>
      </c>
      <c r="S51" s="68"/>
      <c r="T51" s="174">
        <f t="shared" si="128"/>
        <v>0</v>
      </c>
      <c r="U51" s="174">
        <f t="shared" si="76"/>
        <v>0</v>
      </c>
      <c r="V51" s="174">
        <f t="shared" si="77"/>
        <v>0</v>
      </c>
      <c r="W51" s="174">
        <f t="shared" si="129"/>
        <v>0</v>
      </c>
      <c r="X51" s="174">
        <f t="shared" si="78"/>
        <v>0</v>
      </c>
      <c r="Y51" s="174">
        <f t="shared" si="130"/>
        <v>0</v>
      </c>
      <c r="Z51" s="174">
        <f t="shared" si="131"/>
        <v>0</v>
      </c>
      <c r="AA51" s="174">
        <f t="shared" si="132"/>
        <v>0</v>
      </c>
      <c r="AB51" s="221"/>
      <c r="AC51" s="174">
        <f t="shared" si="133"/>
        <v>0</v>
      </c>
      <c r="AD51" s="179">
        <f t="shared" si="79"/>
        <v>0</v>
      </c>
      <c r="AE51" s="69"/>
      <c r="AF51" s="70"/>
      <c r="AG51" s="149">
        <f t="shared" si="134"/>
        <v>0</v>
      </c>
      <c r="AH51" s="176">
        <f t="shared" si="135"/>
        <v>0</v>
      </c>
      <c r="AI51" s="174">
        <f t="shared" si="80"/>
        <v>0</v>
      </c>
      <c r="AJ51" s="149">
        <f t="shared" si="81"/>
        <v>0</v>
      </c>
      <c r="AK51" s="71"/>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180">
        <f t="shared" si="82"/>
        <v>1</v>
      </c>
      <c r="BK51" s="149">
        <f t="shared" si="83"/>
        <v>0</v>
      </c>
      <c r="BL51" s="149">
        <f t="shared" si="43"/>
        <v>0</v>
      </c>
      <c r="BM51" s="149">
        <f t="shared" si="44"/>
        <v>0</v>
      </c>
      <c r="BN51" s="149">
        <f t="shared" si="45"/>
        <v>0</v>
      </c>
      <c r="BO51" s="149">
        <f t="shared" si="46"/>
        <v>0</v>
      </c>
      <c r="BP51" s="149">
        <f t="shared" si="47"/>
        <v>0</v>
      </c>
      <c r="BQ51" s="149">
        <f t="shared" si="48"/>
        <v>0</v>
      </c>
      <c r="BR51" s="149">
        <f t="shared" si="49"/>
        <v>0</v>
      </c>
      <c r="BS51" s="149">
        <f t="shared" si="50"/>
        <v>0</v>
      </c>
      <c r="BT51" s="149">
        <f t="shared" si="51"/>
        <v>0</v>
      </c>
      <c r="BU51" s="149">
        <f t="shared" si="52"/>
        <v>0</v>
      </c>
      <c r="BV51" s="149">
        <f t="shared" si="53"/>
        <v>0</v>
      </c>
      <c r="BW51" s="149">
        <f t="shared" si="54"/>
        <v>0</v>
      </c>
      <c r="BX51" s="149">
        <f t="shared" si="55"/>
        <v>0</v>
      </c>
      <c r="BY51" s="149">
        <f t="shared" si="56"/>
        <v>0</v>
      </c>
      <c r="BZ51" s="149">
        <f t="shared" si="57"/>
        <v>0</v>
      </c>
      <c r="CA51" s="149">
        <f t="shared" si="58"/>
        <v>0</v>
      </c>
      <c r="CB51" s="149">
        <f t="shared" si="59"/>
        <v>0</v>
      </c>
      <c r="CC51" s="149">
        <f t="shared" si="60"/>
        <v>0</v>
      </c>
      <c r="CD51" s="149">
        <f t="shared" si="61"/>
        <v>0</v>
      </c>
      <c r="CE51" s="149">
        <f t="shared" si="117"/>
        <v>0</v>
      </c>
      <c r="CF51" s="149">
        <f t="shared" si="118"/>
        <v>0</v>
      </c>
      <c r="CG51" s="149">
        <f t="shared" si="119"/>
        <v>0</v>
      </c>
      <c r="CH51" s="149">
        <f t="shared" si="120"/>
        <v>0</v>
      </c>
      <c r="CI51" s="149">
        <f t="shared" si="88"/>
        <v>0</v>
      </c>
      <c r="CJ51" s="149">
        <f t="shared" si="89"/>
        <v>0</v>
      </c>
      <c r="CK51" s="149">
        <f t="shared" si="90"/>
        <v>0</v>
      </c>
      <c r="CL51" s="149">
        <f t="shared" si="116"/>
        <v>0</v>
      </c>
      <c r="CM51" s="149">
        <f t="shared" si="91"/>
        <v>0</v>
      </c>
      <c r="CN51" s="150">
        <f t="shared" si="92"/>
        <v>0</v>
      </c>
      <c r="CO51" s="71"/>
      <c r="CP51" s="72"/>
      <c r="CQ51" s="72"/>
      <c r="CR51" s="72"/>
      <c r="CS51" s="72"/>
      <c r="CT51" s="72"/>
      <c r="CU51" s="72"/>
      <c r="CV51" s="72"/>
      <c r="CW51" s="72"/>
      <c r="CX51" s="72"/>
      <c r="CY51" s="72"/>
      <c r="CZ51" s="72"/>
      <c r="DA51" s="72"/>
      <c r="DB51" s="72"/>
      <c r="DC51" s="72"/>
      <c r="DD51" s="72"/>
      <c r="DE51" s="72"/>
      <c r="DF51" s="72"/>
      <c r="DG51" s="73"/>
      <c r="DH51" s="149">
        <f t="shared" si="93"/>
        <v>0</v>
      </c>
      <c r="DI51" s="149">
        <f t="shared" si="94"/>
        <v>0</v>
      </c>
      <c r="DJ51" s="149">
        <f t="shared" si="95"/>
        <v>0</v>
      </c>
      <c r="DK51" s="149">
        <f t="shared" si="96"/>
        <v>0</v>
      </c>
      <c r="DL51" s="149">
        <f t="shared" si="97"/>
        <v>0</v>
      </c>
      <c r="DM51" s="149">
        <f t="shared" si="98"/>
        <v>0</v>
      </c>
      <c r="DN51" s="149">
        <f t="shared" si="99"/>
        <v>0</v>
      </c>
      <c r="DO51" s="149">
        <f t="shared" si="100"/>
        <v>0</v>
      </c>
      <c r="DP51" s="149">
        <f t="shared" si="101"/>
        <v>0</v>
      </c>
      <c r="DQ51" s="149">
        <f t="shared" si="102"/>
        <v>0</v>
      </c>
      <c r="DR51" s="149">
        <f t="shared" si="103"/>
        <v>0</v>
      </c>
      <c r="DS51" s="149">
        <f t="shared" si="104"/>
        <v>0</v>
      </c>
      <c r="DT51" s="149">
        <f t="shared" si="105"/>
        <v>0</v>
      </c>
      <c r="DU51" s="149">
        <f t="shared" si="106"/>
        <v>0</v>
      </c>
      <c r="DV51" s="149">
        <f t="shared" si="107"/>
        <v>0</v>
      </c>
      <c r="DW51" s="149">
        <f t="shared" si="108"/>
        <v>0</v>
      </c>
      <c r="DX51" s="149">
        <f t="shared" si="109"/>
        <v>0</v>
      </c>
      <c r="DY51" s="149">
        <f t="shared" si="110"/>
        <v>0</v>
      </c>
      <c r="DZ51" s="149">
        <f t="shared" si="111"/>
        <v>0</v>
      </c>
      <c r="EA51" s="149">
        <f t="shared" si="111"/>
        <v>0</v>
      </c>
      <c r="EB51" s="149">
        <f t="shared" si="136"/>
        <v>0</v>
      </c>
      <c r="EC51" s="149">
        <f t="shared" si="112"/>
        <v>0</v>
      </c>
      <c r="ED51" s="150">
        <f t="shared" ca="1" si="137"/>
        <v>0</v>
      </c>
      <c r="EE51" s="74"/>
      <c r="EF51" s="68"/>
      <c r="EG51" s="149" t="str">
        <f t="shared" si="138"/>
        <v/>
      </c>
      <c r="EH51" s="149" t="str">
        <f t="shared" si="114"/>
        <v/>
      </c>
      <c r="EI51" s="149" t="str">
        <f t="shared" si="139"/>
        <v/>
      </c>
      <c r="EJ51" s="149">
        <f t="shared" ca="1" si="140"/>
        <v>0</v>
      </c>
      <c r="EK51" s="149">
        <f t="shared" si="141"/>
        <v>0</v>
      </c>
      <c r="EL51" s="149">
        <f t="shared" si="142"/>
        <v>0</v>
      </c>
    </row>
    <row r="52" spans="1:142" x14ac:dyDescent="0.35">
      <c r="A52" s="62">
        <f>ROWS($12:52)-1</f>
        <v>40</v>
      </c>
      <c r="B52" s="63"/>
      <c r="C52" s="64"/>
      <c r="D52" s="64"/>
      <c r="E52" s="65"/>
      <c r="F52" s="66"/>
      <c r="G52" s="67"/>
      <c r="H52" s="28">
        <f t="shared" si="121"/>
        <v>0</v>
      </c>
      <c r="I52" s="178">
        <f t="shared" si="72"/>
        <v>0</v>
      </c>
      <c r="J52" s="174">
        <f t="shared" si="122"/>
        <v>0</v>
      </c>
      <c r="K52" s="174">
        <f t="shared" si="123"/>
        <v>0</v>
      </c>
      <c r="L52" s="174">
        <f t="shared" si="124"/>
        <v>0</v>
      </c>
      <c r="M52" s="174">
        <f t="shared" si="73"/>
        <v>0</v>
      </c>
      <c r="N52" s="174">
        <f t="shared" si="74"/>
        <v>0</v>
      </c>
      <c r="O52" s="174">
        <f t="shared" si="75"/>
        <v>0</v>
      </c>
      <c r="P52" s="174">
        <f t="shared" si="125"/>
        <v>0</v>
      </c>
      <c r="Q52" s="174">
        <f t="shared" si="126"/>
        <v>0</v>
      </c>
      <c r="R52" s="174">
        <f t="shared" si="127"/>
        <v>0</v>
      </c>
      <c r="S52" s="68"/>
      <c r="T52" s="174">
        <f t="shared" si="128"/>
        <v>0</v>
      </c>
      <c r="U52" s="174">
        <f t="shared" si="76"/>
        <v>0</v>
      </c>
      <c r="V52" s="174">
        <f t="shared" si="77"/>
        <v>0</v>
      </c>
      <c r="W52" s="174">
        <f t="shared" si="129"/>
        <v>0</v>
      </c>
      <c r="X52" s="174">
        <f t="shared" si="78"/>
        <v>0</v>
      </c>
      <c r="Y52" s="174">
        <f t="shared" si="130"/>
        <v>0</v>
      </c>
      <c r="Z52" s="174">
        <f t="shared" si="131"/>
        <v>0</v>
      </c>
      <c r="AA52" s="174">
        <f t="shared" si="132"/>
        <v>0</v>
      </c>
      <c r="AB52" s="221"/>
      <c r="AC52" s="174">
        <f t="shared" si="133"/>
        <v>0</v>
      </c>
      <c r="AD52" s="179">
        <f t="shared" si="79"/>
        <v>0</v>
      </c>
      <c r="AE52" s="69"/>
      <c r="AF52" s="70"/>
      <c r="AG52" s="149">
        <f t="shared" si="134"/>
        <v>0</v>
      </c>
      <c r="AH52" s="176">
        <f t="shared" si="135"/>
        <v>0</v>
      </c>
      <c r="AI52" s="174">
        <f t="shared" si="80"/>
        <v>0</v>
      </c>
      <c r="AJ52" s="149">
        <f t="shared" si="81"/>
        <v>0</v>
      </c>
      <c r="AK52" s="71"/>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180">
        <f t="shared" si="82"/>
        <v>1</v>
      </c>
      <c r="BK52" s="149">
        <f t="shared" si="83"/>
        <v>0</v>
      </c>
      <c r="BL52" s="149">
        <f t="shared" si="43"/>
        <v>0</v>
      </c>
      <c r="BM52" s="149">
        <f t="shared" si="44"/>
        <v>0</v>
      </c>
      <c r="BN52" s="149">
        <f t="shared" si="45"/>
        <v>0</v>
      </c>
      <c r="BO52" s="149">
        <f t="shared" si="46"/>
        <v>0</v>
      </c>
      <c r="BP52" s="149">
        <f t="shared" si="47"/>
        <v>0</v>
      </c>
      <c r="BQ52" s="149">
        <f t="shared" si="48"/>
        <v>0</v>
      </c>
      <c r="BR52" s="149">
        <f t="shared" si="49"/>
        <v>0</v>
      </c>
      <c r="BS52" s="149">
        <f t="shared" si="50"/>
        <v>0</v>
      </c>
      <c r="BT52" s="149">
        <f t="shared" si="51"/>
        <v>0</v>
      </c>
      <c r="BU52" s="149">
        <f t="shared" si="52"/>
        <v>0</v>
      </c>
      <c r="BV52" s="149">
        <f t="shared" si="53"/>
        <v>0</v>
      </c>
      <c r="BW52" s="149">
        <f t="shared" si="54"/>
        <v>0</v>
      </c>
      <c r="BX52" s="149">
        <f t="shared" si="55"/>
        <v>0</v>
      </c>
      <c r="BY52" s="149">
        <f t="shared" si="56"/>
        <v>0</v>
      </c>
      <c r="BZ52" s="149">
        <f t="shared" si="57"/>
        <v>0</v>
      </c>
      <c r="CA52" s="149">
        <f t="shared" si="58"/>
        <v>0</v>
      </c>
      <c r="CB52" s="149">
        <f t="shared" si="59"/>
        <v>0</v>
      </c>
      <c r="CC52" s="149">
        <f t="shared" si="60"/>
        <v>0</v>
      </c>
      <c r="CD52" s="149">
        <f t="shared" si="61"/>
        <v>0</v>
      </c>
      <c r="CE52" s="149">
        <f t="shared" si="117"/>
        <v>0</v>
      </c>
      <c r="CF52" s="149">
        <f t="shared" si="118"/>
        <v>0</v>
      </c>
      <c r="CG52" s="149">
        <f t="shared" si="119"/>
        <v>0</v>
      </c>
      <c r="CH52" s="149">
        <f t="shared" si="120"/>
        <v>0</v>
      </c>
      <c r="CI52" s="149">
        <f t="shared" si="88"/>
        <v>0</v>
      </c>
      <c r="CJ52" s="149">
        <f t="shared" si="89"/>
        <v>0</v>
      </c>
      <c r="CK52" s="149">
        <f t="shared" si="90"/>
        <v>0</v>
      </c>
      <c r="CL52" s="149">
        <f t="shared" si="116"/>
        <v>0</v>
      </c>
      <c r="CM52" s="149">
        <f t="shared" si="91"/>
        <v>0</v>
      </c>
      <c r="CN52" s="150">
        <f t="shared" si="92"/>
        <v>0</v>
      </c>
      <c r="CO52" s="71"/>
      <c r="CP52" s="72"/>
      <c r="CQ52" s="72"/>
      <c r="CR52" s="72"/>
      <c r="CS52" s="72"/>
      <c r="CT52" s="72"/>
      <c r="CU52" s="72"/>
      <c r="CV52" s="72"/>
      <c r="CW52" s="72"/>
      <c r="CX52" s="72"/>
      <c r="CY52" s="72"/>
      <c r="CZ52" s="72"/>
      <c r="DA52" s="72"/>
      <c r="DB52" s="72"/>
      <c r="DC52" s="72"/>
      <c r="DD52" s="72"/>
      <c r="DE52" s="72"/>
      <c r="DF52" s="72"/>
      <c r="DG52" s="73"/>
      <c r="DH52" s="149">
        <f t="shared" si="93"/>
        <v>0</v>
      </c>
      <c r="DI52" s="149">
        <f t="shared" si="94"/>
        <v>0</v>
      </c>
      <c r="DJ52" s="149">
        <f t="shared" si="95"/>
        <v>0</v>
      </c>
      <c r="DK52" s="149">
        <f t="shared" si="96"/>
        <v>0</v>
      </c>
      <c r="DL52" s="149">
        <f t="shared" si="97"/>
        <v>0</v>
      </c>
      <c r="DM52" s="149">
        <f t="shared" si="98"/>
        <v>0</v>
      </c>
      <c r="DN52" s="149">
        <f t="shared" si="99"/>
        <v>0</v>
      </c>
      <c r="DO52" s="149">
        <f t="shared" si="100"/>
        <v>0</v>
      </c>
      <c r="DP52" s="149">
        <f t="shared" si="101"/>
        <v>0</v>
      </c>
      <c r="DQ52" s="149">
        <f t="shared" si="102"/>
        <v>0</v>
      </c>
      <c r="DR52" s="149">
        <f t="shared" si="103"/>
        <v>0</v>
      </c>
      <c r="DS52" s="149">
        <f t="shared" si="104"/>
        <v>0</v>
      </c>
      <c r="DT52" s="149">
        <f t="shared" si="105"/>
        <v>0</v>
      </c>
      <c r="DU52" s="149">
        <f t="shared" si="106"/>
        <v>0</v>
      </c>
      <c r="DV52" s="149">
        <f t="shared" si="107"/>
        <v>0</v>
      </c>
      <c r="DW52" s="149">
        <f t="shared" si="108"/>
        <v>0</v>
      </c>
      <c r="DX52" s="149">
        <f t="shared" si="109"/>
        <v>0</v>
      </c>
      <c r="DY52" s="149">
        <f t="shared" si="110"/>
        <v>0</v>
      </c>
      <c r="DZ52" s="149">
        <f t="shared" si="111"/>
        <v>0</v>
      </c>
      <c r="EA52" s="149">
        <f t="shared" si="111"/>
        <v>0</v>
      </c>
      <c r="EB52" s="149">
        <f t="shared" si="136"/>
        <v>0</v>
      </c>
      <c r="EC52" s="149">
        <f t="shared" si="112"/>
        <v>0</v>
      </c>
      <c r="ED52" s="150">
        <f t="shared" ca="1" si="137"/>
        <v>0</v>
      </c>
      <c r="EE52" s="74"/>
      <c r="EF52" s="68"/>
      <c r="EG52" s="149" t="str">
        <f t="shared" si="138"/>
        <v/>
      </c>
      <c r="EH52" s="149" t="str">
        <f t="shared" si="114"/>
        <v/>
      </c>
      <c r="EI52" s="149" t="str">
        <f t="shared" si="139"/>
        <v/>
      </c>
      <c r="EJ52" s="149">
        <f t="shared" ca="1" si="140"/>
        <v>0</v>
      </c>
      <c r="EK52" s="149">
        <f t="shared" si="141"/>
        <v>0</v>
      </c>
      <c r="EL52" s="149">
        <f t="shared" si="142"/>
        <v>0</v>
      </c>
    </row>
    <row r="53" spans="1:142" x14ac:dyDescent="0.35">
      <c r="A53" s="62">
        <f>ROWS($12:53)-1</f>
        <v>41</v>
      </c>
      <c r="B53" s="63"/>
      <c r="C53" s="64"/>
      <c r="D53" s="64"/>
      <c r="E53" s="65"/>
      <c r="F53" s="66"/>
      <c r="G53" s="67"/>
      <c r="H53" s="28">
        <f t="shared" si="121"/>
        <v>0</v>
      </c>
      <c r="I53" s="178">
        <f t="shared" si="72"/>
        <v>0</v>
      </c>
      <c r="J53" s="174">
        <f t="shared" si="122"/>
        <v>0</v>
      </c>
      <c r="K53" s="174">
        <f t="shared" si="123"/>
        <v>0</v>
      </c>
      <c r="L53" s="174">
        <f t="shared" si="124"/>
        <v>0</v>
      </c>
      <c r="M53" s="174">
        <f t="shared" si="73"/>
        <v>0</v>
      </c>
      <c r="N53" s="174">
        <f t="shared" si="74"/>
        <v>0</v>
      </c>
      <c r="O53" s="174">
        <f t="shared" si="75"/>
        <v>0</v>
      </c>
      <c r="P53" s="174">
        <f t="shared" si="125"/>
        <v>0</v>
      </c>
      <c r="Q53" s="174">
        <f t="shared" si="126"/>
        <v>0</v>
      </c>
      <c r="R53" s="174">
        <f t="shared" si="127"/>
        <v>0</v>
      </c>
      <c r="S53" s="68"/>
      <c r="T53" s="174">
        <f t="shared" si="128"/>
        <v>0</v>
      </c>
      <c r="U53" s="174">
        <f t="shared" si="76"/>
        <v>0</v>
      </c>
      <c r="V53" s="174">
        <f t="shared" si="77"/>
        <v>0</v>
      </c>
      <c r="W53" s="174">
        <f t="shared" si="129"/>
        <v>0</v>
      </c>
      <c r="X53" s="174">
        <f t="shared" si="78"/>
        <v>0</v>
      </c>
      <c r="Y53" s="174">
        <f t="shared" si="130"/>
        <v>0</v>
      </c>
      <c r="Z53" s="174">
        <f t="shared" si="131"/>
        <v>0</v>
      </c>
      <c r="AA53" s="174">
        <f t="shared" si="132"/>
        <v>0</v>
      </c>
      <c r="AB53" s="221"/>
      <c r="AC53" s="174">
        <f t="shared" si="133"/>
        <v>0</v>
      </c>
      <c r="AD53" s="179">
        <f t="shared" si="79"/>
        <v>0</v>
      </c>
      <c r="AE53" s="69"/>
      <c r="AF53" s="70"/>
      <c r="AG53" s="149">
        <f t="shared" si="134"/>
        <v>0</v>
      </c>
      <c r="AH53" s="176">
        <f t="shared" si="135"/>
        <v>0</v>
      </c>
      <c r="AI53" s="174">
        <f t="shared" si="80"/>
        <v>0</v>
      </c>
      <c r="AJ53" s="149">
        <f t="shared" si="81"/>
        <v>0</v>
      </c>
      <c r="AK53" s="71"/>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180">
        <f t="shared" si="82"/>
        <v>1</v>
      </c>
      <c r="BK53" s="149">
        <f t="shared" si="83"/>
        <v>0</v>
      </c>
      <c r="BL53" s="149">
        <f t="shared" si="43"/>
        <v>0</v>
      </c>
      <c r="BM53" s="149">
        <f t="shared" si="44"/>
        <v>0</v>
      </c>
      <c r="BN53" s="149">
        <f t="shared" si="45"/>
        <v>0</v>
      </c>
      <c r="BO53" s="149">
        <f t="shared" si="46"/>
        <v>0</v>
      </c>
      <c r="BP53" s="149">
        <f t="shared" si="47"/>
        <v>0</v>
      </c>
      <c r="BQ53" s="149">
        <f t="shared" si="48"/>
        <v>0</v>
      </c>
      <c r="BR53" s="149">
        <f t="shared" si="49"/>
        <v>0</v>
      </c>
      <c r="BS53" s="149">
        <f t="shared" si="50"/>
        <v>0</v>
      </c>
      <c r="BT53" s="149">
        <f t="shared" si="51"/>
        <v>0</v>
      </c>
      <c r="BU53" s="149">
        <f t="shared" si="52"/>
        <v>0</v>
      </c>
      <c r="BV53" s="149">
        <f t="shared" si="53"/>
        <v>0</v>
      </c>
      <c r="BW53" s="149">
        <f t="shared" si="54"/>
        <v>0</v>
      </c>
      <c r="BX53" s="149">
        <f t="shared" si="55"/>
        <v>0</v>
      </c>
      <c r="BY53" s="149">
        <f t="shared" si="56"/>
        <v>0</v>
      </c>
      <c r="BZ53" s="149">
        <f t="shared" si="57"/>
        <v>0</v>
      </c>
      <c r="CA53" s="149">
        <f t="shared" si="58"/>
        <v>0</v>
      </c>
      <c r="CB53" s="149">
        <f t="shared" si="59"/>
        <v>0</v>
      </c>
      <c r="CC53" s="149">
        <f t="shared" si="60"/>
        <v>0</v>
      </c>
      <c r="CD53" s="149">
        <f t="shared" si="61"/>
        <v>0</v>
      </c>
      <c r="CE53" s="149">
        <f t="shared" si="117"/>
        <v>0</v>
      </c>
      <c r="CF53" s="149">
        <f t="shared" si="118"/>
        <v>0</v>
      </c>
      <c r="CG53" s="149">
        <f t="shared" si="119"/>
        <v>0</v>
      </c>
      <c r="CH53" s="149">
        <f t="shared" si="120"/>
        <v>0</v>
      </c>
      <c r="CI53" s="149">
        <f t="shared" si="88"/>
        <v>0</v>
      </c>
      <c r="CJ53" s="149">
        <f t="shared" si="89"/>
        <v>0</v>
      </c>
      <c r="CK53" s="149">
        <f t="shared" si="90"/>
        <v>0</v>
      </c>
      <c r="CL53" s="149">
        <f t="shared" si="116"/>
        <v>0</v>
      </c>
      <c r="CM53" s="149">
        <f t="shared" si="91"/>
        <v>0</v>
      </c>
      <c r="CN53" s="150">
        <f t="shared" si="92"/>
        <v>0</v>
      </c>
      <c r="CO53" s="71"/>
      <c r="CP53" s="72"/>
      <c r="CQ53" s="72"/>
      <c r="CR53" s="72"/>
      <c r="CS53" s="72"/>
      <c r="CT53" s="72"/>
      <c r="CU53" s="72"/>
      <c r="CV53" s="72"/>
      <c r="CW53" s="72"/>
      <c r="CX53" s="72"/>
      <c r="CY53" s="72"/>
      <c r="CZ53" s="72"/>
      <c r="DA53" s="72"/>
      <c r="DB53" s="72"/>
      <c r="DC53" s="72"/>
      <c r="DD53" s="72"/>
      <c r="DE53" s="72"/>
      <c r="DF53" s="72"/>
      <c r="DG53" s="73"/>
      <c r="DH53" s="149">
        <f t="shared" si="93"/>
        <v>0</v>
      </c>
      <c r="DI53" s="149">
        <f t="shared" si="94"/>
        <v>0</v>
      </c>
      <c r="DJ53" s="149">
        <f t="shared" si="95"/>
        <v>0</v>
      </c>
      <c r="DK53" s="149">
        <f t="shared" si="96"/>
        <v>0</v>
      </c>
      <c r="DL53" s="149">
        <f t="shared" si="97"/>
        <v>0</v>
      </c>
      <c r="DM53" s="149">
        <f t="shared" si="98"/>
        <v>0</v>
      </c>
      <c r="DN53" s="149">
        <f t="shared" si="99"/>
        <v>0</v>
      </c>
      <c r="DO53" s="149">
        <f t="shared" si="100"/>
        <v>0</v>
      </c>
      <c r="DP53" s="149">
        <f t="shared" si="101"/>
        <v>0</v>
      </c>
      <c r="DQ53" s="149">
        <f t="shared" si="102"/>
        <v>0</v>
      </c>
      <c r="DR53" s="149">
        <f t="shared" si="103"/>
        <v>0</v>
      </c>
      <c r="DS53" s="149">
        <f t="shared" si="104"/>
        <v>0</v>
      </c>
      <c r="DT53" s="149">
        <f t="shared" si="105"/>
        <v>0</v>
      </c>
      <c r="DU53" s="149">
        <f t="shared" si="106"/>
        <v>0</v>
      </c>
      <c r="DV53" s="149">
        <f t="shared" si="107"/>
        <v>0</v>
      </c>
      <c r="DW53" s="149">
        <f t="shared" si="108"/>
        <v>0</v>
      </c>
      <c r="DX53" s="149">
        <f t="shared" si="109"/>
        <v>0</v>
      </c>
      <c r="DY53" s="149">
        <f t="shared" si="110"/>
        <v>0</v>
      </c>
      <c r="DZ53" s="149">
        <f t="shared" si="111"/>
        <v>0</v>
      </c>
      <c r="EA53" s="149">
        <f t="shared" si="111"/>
        <v>0</v>
      </c>
      <c r="EB53" s="149">
        <f t="shared" si="136"/>
        <v>0</v>
      </c>
      <c r="EC53" s="149">
        <f t="shared" si="112"/>
        <v>0</v>
      </c>
      <c r="ED53" s="150">
        <f t="shared" ca="1" si="137"/>
        <v>0</v>
      </c>
      <c r="EE53" s="74"/>
      <c r="EF53" s="68"/>
      <c r="EG53" s="149" t="str">
        <f t="shared" si="138"/>
        <v/>
      </c>
      <c r="EH53" s="149" t="str">
        <f t="shared" si="114"/>
        <v/>
      </c>
      <c r="EI53" s="149" t="str">
        <f t="shared" si="139"/>
        <v/>
      </c>
      <c r="EJ53" s="149">
        <f t="shared" ca="1" si="140"/>
        <v>0</v>
      </c>
      <c r="EK53" s="149">
        <f t="shared" si="141"/>
        <v>0</v>
      </c>
      <c r="EL53" s="149">
        <f t="shared" si="142"/>
        <v>0</v>
      </c>
    </row>
    <row r="54" spans="1:142" x14ac:dyDescent="0.35">
      <c r="A54" s="62">
        <f>ROWS($12:54)-1</f>
        <v>42</v>
      </c>
      <c r="B54" s="63"/>
      <c r="C54" s="64"/>
      <c r="D54" s="64"/>
      <c r="E54" s="65"/>
      <c r="F54" s="66"/>
      <c r="G54" s="67"/>
      <c r="H54" s="28">
        <f t="shared" si="121"/>
        <v>0</v>
      </c>
      <c r="I54" s="178">
        <f t="shared" si="72"/>
        <v>0</v>
      </c>
      <c r="J54" s="174">
        <f t="shared" si="122"/>
        <v>0</v>
      </c>
      <c r="K54" s="174">
        <f t="shared" si="123"/>
        <v>0</v>
      </c>
      <c r="L54" s="174">
        <f t="shared" si="124"/>
        <v>0</v>
      </c>
      <c r="M54" s="174">
        <f t="shared" si="73"/>
        <v>0</v>
      </c>
      <c r="N54" s="174">
        <f t="shared" si="74"/>
        <v>0</v>
      </c>
      <c r="O54" s="174">
        <f t="shared" si="75"/>
        <v>0</v>
      </c>
      <c r="P54" s="174">
        <f t="shared" si="125"/>
        <v>0</v>
      </c>
      <c r="Q54" s="174">
        <f t="shared" si="126"/>
        <v>0</v>
      </c>
      <c r="R54" s="174">
        <f t="shared" si="127"/>
        <v>0</v>
      </c>
      <c r="S54" s="68"/>
      <c r="T54" s="174">
        <f t="shared" si="128"/>
        <v>0</v>
      </c>
      <c r="U54" s="174">
        <f t="shared" si="76"/>
        <v>0</v>
      </c>
      <c r="V54" s="174">
        <f t="shared" si="77"/>
        <v>0</v>
      </c>
      <c r="W54" s="174">
        <f t="shared" si="129"/>
        <v>0</v>
      </c>
      <c r="X54" s="174">
        <f t="shared" si="78"/>
        <v>0</v>
      </c>
      <c r="Y54" s="174">
        <f t="shared" si="130"/>
        <v>0</v>
      </c>
      <c r="Z54" s="174">
        <f t="shared" si="131"/>
        <v>0</v>
      </c>
      <c r="AA54" s="174">
        <f t="shared" si="132"/>
        <v>0</v>
      </c>
      <c r="AB54" s="221"/>
      <c r="AC54" s="174">
        <f t="shared" si="133"/>
        <v>0</v>
      </c>
      <c r="AD54" s="179">
        <f t="shared" si="79"/>
        <v>0</v>
      </c>
      <c r="AE54" s="69"/>
      <c r="AF54" s="70"/>
      <c r="AG54" s="149">
        <f t="shared" si="134"/>
        <v>0</v>
      </c>
      <c r="AH54" s="176">
        <f t="shared" si="135"/>
        <v>0</v>
      </c>
      <c r="AI54" s="174">
        <f t="shared" si="80"/>
        <v>0</v>
      </c>
      <c r="AJ54" s="149">
        <f t="shared" si="81"/>
        <v>0</v>
      </c>
      <c r="AK54" s="71"/>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180">
        <f t="shared" si="82"/>
        <v>1</v>
      </c>
      <c r="BK54" s="149">
        <f t="shared" si="83"/>
        <v>0</v>
      </c>
      <c r="BL54" s="149">
        <f t="shared" si="43"/>
        <v>0</v>
      </c>
      <c r="BM54" s="149">
        <f t="shared" si="44"/>
        <v>0</v>
      </c>
      <c r="BN54" s="149">
        <f t="shared" si="45"/>
        <v>0</v>
      </c>
      <c r="BO54" s="149">
        <f t="shared" si="46"/>
        <v>0</v>
      </c>
      <c r="BP54" s="149">
        <f t="shared" si="47"/>
        <v>0</v>
      </c>
      <c r="BQ54" s="149">
        <f t="shared" si="48"/>
        <v>0</v>
      </c>
      <c r="BR54" s="149">
        <f t="shared" si="49"/>
        <v>0</v>
      </c>
      <c r="BS54" s="149">
        <f t="shared" si="50"/>
        <v>0</v>
      </c>
      <c r="BT54" s="149">
        <f t="shared" si="51"/>
        <v>0</v>
      </c>
      <c r="BU54" s="149">
        <f t="shared" si="52"/>
        <v>0</v>
      </c>
      <c r="BV54" s="149">
        <f t="shared" si="53"/>
        <v>0</v>
      </c>
      <c r="BW54" s="149">
        <f t="shared" si="54"/>
        <v>0</v>
      </c>
      <c r="BX54" s="149">
        <f t="shared" si="55"/>
        <v>0</v>
      </c>
      <c r="BY54" s="149">
        <f t="shared" si="56"/>
        <v>0</v>
      </c>
      <c r="BZ54" s="149">
        <f t="shared" si="57"/>
        <v>0</v>
      </c>
      <c r="CA54" s="149">
        <f t="shared" si="58"/>
        <v>0</v>
      </c>
      <c r="CB54" s="149">
        <f t="shared" si="59"/>
        <v>0</v>
      </c>
      <c r="CC54" s="149">
        <f t="shared" si="60"/>
        <v>0</v>
      </c>
      <c r="CD54" s="149">
        <f t="shared" si="61"/>
        <v>0</v>
      </c>
      <c r="CE54" s="149">
        <f t="shared" si="117"/>
        <v>0</v>
      </c>
      <c r="CF54" s="149">
        <f t="shared" si="118"/>
        <v>0</v>
      </c>
      <c r="CG54" s="149">
        <f t="shared" si="119"/>
        <v>0</v>
      </c>
      <c r="CH54" s="149">
        <f t="shared" si="120"/>
        <v>0</v>
      </c>
      <c r="CI54" s="149">
        <f t="shared" si="88"/>
        <v>0</v>
      </c>
      <c r="CJ54" s="149">
        <f t="shared" si="89"/>
        <v>0</v>
      </c>
      <c r="CK54" s="149">
        <f t="shared" si="90"/>
        <v>0</v>
      </c>
      <c r="CL54" s="149">
        <f t="shared" si="116"/>
        <v>0</v>
      </c>
      <c r="CM54" s="149">
        <f t="shared" si="91"/>
        <v>0</v>
      </c>
      <c r="CN54" s="150">
        <f t="shared" si="92"/>
        <v>0</v>
      </c>
      <c r="CO54" s="71"/>
      <c r="CP54" s="72"/>
      <c r="CQ54" s="72"/>
      <c r="CR54" s="72"/>
      <c r="CS54" s="72"/>
      <c r="CT54" s="72"/>
      <c r="CU54" s="72"/>
      <c r="CV54" s="72"/>
      <c r="CW54" s="72"/>
      <c r="CX54" s="72"/>
      <c r="CY54" s="72"/>
      <c r="CZ54" s="72"/>
      <c r="DA54" s="72"/>
      <c r="DB54" s="72"/>
      <c r="DC54" s="72"/>
      <c r="DD54" s="72"/>
      <c r="DE54" s="72"/>
      <c r="DF54" s="72"/>
      <c r="DG54" s="73"/>
      <c r="DH54" s="149">
        <f t="shared" si="93"/>
        <v>0</v>
      </c>
      <c r="DI54" s="149">
        <f t="shared" si="94"/>
        <v>0</v>
      </c>
      <c r="DJ54" s="149">
        <f t="shared" si="95"/>
        <v>0</v>
      </c>
      <c r="DK54" s="149">
        <f t="shared" si="96"/>
        <v>0</v>
      </c>
      <c r="DL54" s="149">
        <f t="shared" si="97"/>
        <v>0</v>
      </c>
      <c r="DM54" s="149">
        <f t="shared" si="98"/>
        <v>0</v>
      </c>
      <c r="DN54" s="149">
        <f t="shared" si="99"/>
        <v>0</v>
      </c>
      <c r="DO54" s="149">
        <f t="shared" si="100"/>
        <v>0</v>
      </c>
      <c r="DP54" s="149">
        <f t="shared" si="101"/>
        <v>0</v>
      </c>
      <c r="DQ54" s="149">
        <f t="shared" si="102"/>
        <v>0</v>
      </c>
      <c r="DR54" s="149">
        <f t="shared" si="103"/>
        <v>0</v>
      </c>
      <c r="DS54" s="149">
        <f t="shared" si="104"/>
        <v>0</v>
      </c>
      <c r="DT54" s="149">
        <f t="shared" si="105"/>
        <v>0</v>
      </c>
      <c r="DU54" s="149">
        <f t="shared" si="106"/>
        <v>0</v>
      </c>
      <c r="DV54" s="149">
        <f t="shared" si="107"/>
        <v>0</v>
      </c>
      <c r="DW54" s="149">
        <f t="shared" si="108"/>
        <v>0</v>
      </c>
      <c r="DX54" s="149">
        <f t="shared" si="109"/>
        <v>0</v>
      </c>
      <c r="DY54" s="149">
        <f t="shared" si="110"/>
        <v>0</v>
      </c>
      <c r="DZ54" s="149">
        <f t="shared" si="111"/>
        <v>0</v>
      </c>
      <c r="EA54" s="149">
        <f t="shared" si="111"/>
        <v>0</v>
      </c>
      <c r="EB54" s="149">
        <f t="shared" si="136"/>
        <v>0</v>
      </c>
      <c r="EC54" s="149">
        <f t="shared" si="112"/>
        <v>0</v>
      </c>
      <c r="ED54" s="150">
        <f t="shared" ca="1" si="137"/>
        <v>0</v>
      </c>
      <c r="EE54" s="74"/>
      <c r="EF54" s="68"/>
      <c r="EG54" s="149" t="str">
        <f t="shared" si="138"/>
        <v/>
      </c>
      <c r="EH54" s="149" t="str">
        <f t="shared" si="114"/>
        <v/>
      </c>
      <c r="EI54" s="149" t="str">
        <f t="shared" si="139"/>
        <v/>
      </c>
      <c r="EJ54" s="149">
        <f t="shared" ca="1" si="140"/>
        <v>0</v>
      </c>
      <c r="EK54" s="149">
        <f t="shared" si="141"/>
        <v>0</v>
      </c>
      <c r="EL54" s="149">
        <f t="shared" si="142"/>
        <v>0</v>
      </c>
    </row>
    <row r="55" spans="1:142" x14ac:dyDescent="0.35">
      <c r="A55" s="62">
        <f>ROWS($12:55)-1</f>
        <v>43</v>
      </c>
      <c r="B55" s="63"/>
      <c r="C55" s="64"/>
      <c r="D55" s="64"/>
      <c r="E55" s="65"/>
      <c r="F55" s="66"/>
      <c r="G55" s="67"/>
      <c r="H55" s="28">
        <f t="shared" si="121"/>
        <v>0</v>
      </c>
      <c r="I55" s="178">
        <f t="shared" si="72"/>
        <v>0</v>
      </c>
      <c r="J55" s="174">
        <f t="shared" si="122"/>
        <v>0</v>
      </c>
      <c r="K55" s="174">
        <f t="shared" si="123"/>
        <v>0</v>
      </c>
      <c r="L55" s="174">
        <f t="shared" si="124"/>
        <v>0</v>
      </c>
      <c r="M55" s="174">
        <f t="shared" si="73"/>
        <v>0</v>
      </c>
      <c r="N55" s="174">
        <f t="shared" si="74"/>
        <v>0</v>
      </c>
      <c r="O55" s="174">
        <f t="shared" si="75"/>
        <v>0</v>
      </c>
      <c r="P55" s="174">
        <f t="shared" si="125"/>
        <v>0</v>
      </c>
      <c r="Q55" s="174">
        <f t="shared" si="126"/>
        <v>0</v>
      </c>
      <c r="R55" s="174">
        <f t="shared" si="127"/>
        <v>0</v>
      </c>
      <c r="S55" s="68"/>
      <c r="T55" s="174">
        <f t="shared" si="128"/>
        <v>0</v>
      </c>
      <c r="U55" s="174">
        <f t="shared" si="76"/>
        <v>0</v>
      </c>
      <c r="V55" s="174">
        <f t="shared" si="77"/>
        <v>0</v>
      </c>
      <c r="W55" s="174">
        <f t="shared" si="129"/>
        <v>0</v>
      </c>
      <c r="X55" s="174">
        <f t="shared" si="78"/>
        <v>0</v>
      </c>
      <c r="Y55" s="174">
        <f t="shared" si="130"/>
        <v>0</v>
      </c>
      <c r="Z55" s="174">
        <f t="shared" si="131"/>
        <v>0</v>
      </c>
      <c r="AA55" s="174">
        <f t="shared" si="132"/>
        <v>0</v>
      </c>
      <c r="AB55" s="221"/>
      <c r="AC55" s="174">
        <f t="shared" si="133"/>
        <v>0</v>
      </c>
      <c r="AD55" s="179">
        <f>SUM(X55:AC55)</f>
        <v>0</v>
      </c>
      <c r="AE55" s="69"/>
      <c r="AF55" s="70"/>
      <c r="AG55" s="149">
        <f t="shared" si="134"/>
        <v>0</v>
      </c>
      <c r="AH55" s="176">
        <f t="shared" si="135"/>
        <v>0</v>
      </c>
      <c r="AI55" s="174">
        <f t="shared" si="80"/>
        <v>0</v>
      </c>
      <c r="AJ55" s="149">
        <f t="shared" si="81"/>
        <v>0</v>
      </c>
      <c r="AK55" s="71"/>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180">
        <f t="shared" si="82"/>
        <v>1</v>
      </c>
      <c r="BK55" s="149">
        <f t="shared" si="83"/>
        <v>0</v>
      </c>
      <c r="BL55" s="149">
        <f t="shared" si="43"/>
        <v>0</v>
      </c>
      <c r="BM55" s="149">
        <f t="shared" si="44"/>
        <v>0</v>
      </c>
      <c r="BN55" s="149">
        <f t="shared" si="45"/>
        <v>0</v>
      </c>
      <c r="BO55" s="149">
        <f t="shared" si="46"/>
        <v>0</v>
      </c>
      <c r="BP55" s="149">
        <f t="shared" si="47"/>
        <v>0</v>
      </c>
      <c r="BQ55" s="149">
        <f t="shared" si="48"/>
        <v>0</v>
      </c>
      <c r="BR55" s="149">
        <f t="shared" si="49"/>
        <v>0</v>
      </c>
      <c r="BS55" s="149">
        <f t="shared" si="50"/>
        <v>0</v>
      </c>
      <c r="BT55" s="149">
        <f t="shared" si="51"/>
        <v>0</v>
      </c>
      <c r="BU55" s="149">
        <f t="shared" si="52"/>
        <v>0</v>
      </c>
      <c r="BV55" s="149">
        <f t="shared" si="53"/>
        <v>0</v>
      </c>
      <c r="BW55" s="149">
        <f t="shared" si="54"/>
        <v>0</v>
      </c>
      <c r="BX55" s="149">
        <f t="shared" si="55"/>
        <v>0</v>
      </c>
      <c r="BY55" s="149">
        <f t="shared" si="56"/>
        <v>0</v>
      </c>
      <c r="BZ55" s="149">
        <f t="shared" si="57"/>
        <v>0</v>
      </c>
      <c r="CA55" s="149">
        <f t="shared" si="58"/>
        <v>0</v>
      </c>
      <c r="CB55" s="149">
        <f t="shared" si="59"/>
        <v>0</v>
      </c>
      <c r="CC55" s="149">
        <f t="shared" si="60"/>
        <v>0</v>
      </c>
      <c r="CD55" s="149">
        <f t="shared" si="61"/>
        <v>0</v>
      </c>
      <c r="CE55" s="149">
        <f t="shared" si="117"/>
        <v>0</v>
      </c>
      <c r="CF55" s="149">
        <f t="shared" si="118"/>
        <v>0</v>
      </c>
      <c r="CG55" s="149">
        <f t="shared" si="119"/>
        <v>0</v>
      </c>
      <c r="CH55" s="149">
        <f t="shared" si="120"/>
        <v>0</v>
      </c>
      <c r="CI55" s="149">
        <f t="shared" si="88"/>
        <v>0</v>
      </c>
      <c r="CJ55" s="149">
        <f t="shared" si="89"/>
        <v>0</v>
      </c>
      <c r="CK55" s="149">
        <f t="shared" si="90"/>
        <v>0</v>
      </c>
      <c r="CL55" s="149">
        <f t="shared" si="116"/>
        <v>0</v>
      </c>
      <c r="CM55" s="149">
        <f t="shared" si="91"/>
        <v>0</v>
      </c>
      <c r="CN55" s="150">
        <f t="shared" si="92"/>
        <v>0</v>
      </c>
      <c r="CO55" s="71"/>
      <c r="CP55" s="72"/>
      <c r="CQ55" s="72"/>
      <c r="CR55" s="72"/>
      <c r="CS55" s="72"/>
      <c r="CT55" s="72"/>
      <c r="CU55" s="72"/>
      <c r="CV55" s="72"/>
      <c r="CW55" s="72"/>
      <c r="CX55" s="72"/>
      <c r="CY55" s="72"/>
      <c r="CZ55" s="72"/>
      <c r="DA55" s="72"/>
      <c r="DB55" s="72"/>
      <c r="DC55" s="72"/>
      <c r="DD55" s="72"/>
      <c r="DE55" s="72"/>
      <c r="DF55" s="72"/>
      <c r="DG55" s="73"/>
      <c r="DH55" s="149">
        <f t="shared" si="93"/>
        <v>0</v>
      </c>
      <c r="DI55" s="149">
        <f t="shared" si="94"/>
        <v>0</v>
      </c>
      <c r="DJ55" s="149">
        <f t="shared" si="95"/>
        <v>0</v>
      </c>
      <c r="DK55" s="149">
        <f t="shared" si="96"/>
        <v>0</v>
      </c>
      <c r="DL55" s="149">
        <f t="shared" si="97"/>
        <v>0</v>
      </c>
      <c r="DM55" s="149">
        <f t="shared" si="98"/>
        <v>0</v>
      </c>
      <c r="DN55" s="149">
        <f t="shared" si="99"/>
        <v>0</v>
      </c>
      <c r="DO55" s="149">
        <f t="shared" si="100"/>
        <v>0</v>
      </c>
      <c r="DP55" s="149">
        <f t="shared" si="101"/>
        <v>0</v>
      </c>
      <c r="DQ55" s="149">
        <f t="shared" si="102"/>
        <v>0</v>
      </c>
      <c r="DR55" s="149">
        <f t="shared" si="103"/>
        <v>0</v>
      </c>
      <c r="DS55" s="149">
        <f t="shared" si="104"/>
        <v>0</v>
      </c>
      <c r="DT55" s="149">
        <f t="shared" si="105"/>
        <v>0</v>
      </c>
      <c r="DU55" s="149">
        <f t="shared" si="106"/>
        <v>0</v>
      </c>
      <c r="DV55" s="149">
        <f t="shared" si="107"/>
        <v>0</v>
      </c>
      <c r="DW55" s="149">
        <f t="shared" si="108"/>
        <v>0</v>
      </c>
      <c r="DX55" s="149">
        <f t="shared" si="109"/>
        <v>0</v>
      </c>
      <c r="DY55" s="149">
        <f t="shared" si="110"/>
        <v>0</v>
      </c>
      <c r="DZ55" s="149">
        <f t="shared" si="111"/>
        <v>0</v>
      </c>
      <c r="EA55" s="149">
        <f t="shared" si="111"/>
        <v>0</v>
      </c>
      <c r="EB55" s="149">
        <f t="shared" si="136"/>
        <v>0</v>
      </c>
      <c r="EC55" s="149">
        <f t="shared" si="112"/>
        <v>0</v>
      </c>
      <c r="ED55" s="150">
        <f t="shared" ca="1" si="137"/>
        <v>0</v>
      </c>
      <c r="EE55" s="74"/>
      <c r="EF55" s="68"/>
      <c r="EG55" s="149" t="str">
        <f t="shared" si="138"/>
        <v/>
      </c>
      <c r="EH55" s="149" t="str">
        <f t="shared" si="114"/>
        <v/>
      </c>
      <c r="EI55" s="149" t="str">
        <f t="shared" si="139"/>
        <v/>
      </c>
      <c r="EJ55" s="149">
        <f t="shared" ca="1" si="140"/>
        <v>0</v>
      </c>
      <c r="EK55" s="149">
        <f t="shared" si="141"/>
        <v>0</v>
      </c>
      <c r="EL55" s="149">
        <f t="shared" si="142"/>
        <v>0</v>
      </c>
    </row>
    <row r="56" spans="1:142" x14ac:dyDescent="0.35">
      <c r="A56" s="62">
        <f>ROWS($12:56)-1</f>
        <v>44</v>
      </c>
      <c r="B56" s="63"/>
      <c r="C56" s="64"/>
      <c r="D56" s="64"/>
      <c r="E56" s="65"/>
      <c r="F56" s="66"/>
      <c r="G56" s="67"/>
      <c r="H56" s="28">
        <f t="shared" si="121"/>
        <v>0</v>
      </c>
      <c r="I56" s="178">
        <f t="shared" si="72"/>
        <v>0</v>
      </c>
      <c r="J56" s="174">
        <f t="shared" si="122"/>
        <v>0</v>
      </c>
      <c r="K56" s="174">
        <f t="shared" si="123"/>
        <v>0</v>
      </c>
      <c r="L56" s="174">
        <f t="shared" si="124"/>
        <v>0</v>
      </c>
      <c r="M56" s="174">
        <f t="shared" si="73"/>
        <v>0</v>
      </c>
      <c r="N56" s="174">
        <f t="shared" si="74"/>
        <v>0</v>
      </c>
      <c r="O56" s="174">
        <f t="shared" si="75"/>
        <v>0</v>
      </c>
      <c r="P56" s="174">
        <f t="shared" si="125"/>
        <v>0</v>
      </c>
      <c r="Q56" s="174">
        <f t="shared" si="126"/>
        <v>0</v>
      </c>
      <c r="R56" s="174">
        <f t="shared" si="127"/>
        <v>0</v>
      </c>
      <c r="S56" s="68"/>
      <c r="T56" s="174">
        <f t="shared" si="128"/>
        <v>0</v>
      </c>
      <c r="U56" s="174">
        <f t="shared" si="76"/>
        <v>0</v>
      </c>
      <c r="V56" s="174">
        <f t="shared" si="77"/>
        <v>0</v>
      </c>
      <c r="W56" s="174">
        <f t="shared" si="129"/>
        <v>0</v>
      </c>
      <c r="X56" s="174">
        <f t="shared" si="78"/>
        <v>0</v>
      </c>
      <c r="Y56" s="174">
        <f t="shared" si="130"/>
        <v>0</v>
      </c>
      <c r="Z56" s="174">
        <f t="shared" si="131"/>
        <v>0</v>
      </c>
      <c r="AA56" s="174">
        <f t="shared" si="132"/>
        <v>0</v>
      </c>
      <c r="AB56" s="221"/>
      <c r="AC56" s="174">
        <f t="shared" si="133"/>
        <v>0</v>
      </c>
      <c r="AD56" s="179">
        <f t="shared" si="79"/>
        <v>0</v>
      </c>
      <c r="AE56" s="69"/>
      <c r="AF56" s="70"/>
      <c r="AG56" s="149">
        <f t="shared" si="134"/>
        <v>0</v>
      </c>
      <c r="AH56" s="176">
        <f t="shared" si="135"/>
        <v>0</v>
      </c>
      <c r="AI56" s="174">
        <f t="shared" si="80"/>
        <v>0</v>
      </c>
      <c r="AJ56" s="149">
        <f t="shared" si="81"/>
        <v>0</v>
      </c>
      <c r="AK56" s="71"/>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180">
        <f t="shared" si="82"/>
        <v>1</v>
      </c>
      <c r="BK56" s="149">
        <f t="shared" si="83"/>
        <v>0</v>
      </c>
      <c r="BL56" s="149">
        <f t="shared" si="43"/>
        <v>0</v>
      </c>
      <c r="BM56" s="149">
        <f t="shared" si="44"/>
        <v>0</v>
      </c>
      <c r="BN56" s="149">
        <f t="shared" si="45"/>
        <v>0</v>
      </c>
      <c r="BO56" s="149">
        <f t="shared" si="46"/>
        <v>0</v>
      </c>
      <c r="BP56" s="149">
        <f t="shared" si="47"/>
        <v>0</v>
      </c>
      <c r="BQ56" s="149">
        <f t="shared" si="48"/>
        <v>0</v>
      </c>
      <c r="BR56" s="149">
        <f t="shared" si="49"/>
        <v>0</v>
      </c>
      <c r="BS56" s="149">
        <f t="shared" si="50"/>
        <v>0</v>
      </c>
      <c r="BT56" s="149">
        <f t="shared" si="51"/>
        <v>0</v>
      </c>
      <c r="BU56" s="149">
        <f t="shared" si="52"/>
        <v>0</v>
      </c>
      <c r="BV56" s="149">
        <f t="shared" si="53"/>
        <v>0</v>
      </c>
      <c r="BW56" s="149">
        <f t="shared" si="54"/>
        <v>0</v>
      </c>
      <c r="BX56" s="149">
        <f t="shared" si="55"/>
        <v>0</v>
      </c>
      <c r="BY56" s="149">
        <f t="shared" si="56"/>
        <v>0</v>
      </c>
      <c r="BZ56" s="149">
        <f t="shared" si="57"/>
        <v>0</v>
      </c>
      <c r="CA56" s="149">
        <f t="shared" si="58"/>
        <v>0</v>
      </c>
      <c r="CB56" s="149">
        <f t="shared" si="59"/>
        <v>0</v>
      </c>
      <c r="CC56" s="149">
        <f t="shared" si="60"/>
        <v>0</v>
      </c>
      <c r="CD56" s="149">
        <f t="shared" si="61"/>
        <v>0</v>
      </c>
      <c r="CE56" s="149">
        <f t="shared" si="117"/>
        <v>0</v>
      </c>
      <c r="CF56" s="149">
        <f t="shared" si="118"/>
        <v>0</v>
      </c>
      <c r="CG56" s="149">
        <f t="shared" si="119"/>
        <v>0</v>
      </c>
      <c r="CH56" s="149">
        <f t="shared" si="120"/>
        <v>0</v>
      </c>
      <c r="CI56" s="149">
        <f t="shared" si="88"/>
        <v>0</v>
      </c>
      <c r="CJ56" s="149">
        <f t="shared" si="89"/>
        <v>0</v>
      </c>
      <c r="CK56" s="149">
        <f t="shared" si="90"/>
        <v>0</v>
      </c>
      <c r="CL56" s="149">
        <f t="shared" si="116"/>
        <v>0</v>
      </c>
      <c r="CM56" s="149">
        <f t="shared" si="91"/>
        <v>0</v>
      </c>
      <c r="CN56" s="150">
        <f t="shared" si="92"/>
        <v>0</v>
      </c>
      <c r="CO56" s="71"/>
      <c r="CP56" s="72"/>
      <c r="CQ56" s="72"/>
      <c r="CR56" s="72"/>
      <c r="CS56" s="72"/>
      <c r="CT56" s="72"/>
      <c r="CU56" s="72"/>
      <c r="CV56" s="72"/>
      <c r="CW56" s="72"/>
      <c r="CX56" s="72"/>
      <c r="CY56" s="72"/>
      <c r="CZ56" s="72"/>
      <c r="DA56" s="72"/>
      <c r="DB56" s="72"/>
      <c r="DC56" s="72"/>
      <c r="DD56" s="72"/>
      <c r="DE56" s="72"/>
      <c r="DF56" s="72"/>
      <c r="DG56" s="73"/>
      <c r="DH56" s="149">
        <f t="shared" si="93"/>
        <v>0</v>
      </c>
      <c r="DI56" s="149">
        <f t="shared" si="94"/>
        <v>0</v>
      </c>
      <c r="DJ56" s="149">
        <f t="shared" si="95"/>
        <v>0</v>
      </c>
      <c r="DK56" s="149">
        <f t="shared" si="96"/>
        <v>0</v>
      </c>
      <c r="DL56" s="149">
        <f t="shared" si="97"/>
        <v>0</v>
      </c>
      <c r="DM56" s="149">
        <f t="shared" si="98"/>
        <v>0</v>
      </c>
      <c r="DN56" s="149">
        <f t="shared" si="99"/>
        <v>0</v>
      </c>
      <c r="DO56" s="149">
        <f t="shared" si="100"/>
        <v>0</v>
      </c>
      <c r="DP56" s="149">
        <f t="shared" si="101"/>
        <v>0</v>
      </c>
      <c r="DQ56" s="149">
        <f t="shared" si="102"/>
        <v>0</v>
      </c>
      <c r="DR56" s="149">
        <f t="shared" si="103"/>
        <v>0</v>
      </c>
      <c r="DS56" s="149">
        <f t="shared" si="104"/>
        <v>0</v>
      </c>
      <c r="DT56" s="149">
        <f t="shared" si="105"/>
        <v>0</v>
      </c>
      <c r="DU56" s="149">
        <f t="shared" si="106"/>
        <v>0</v>
      </c>
      <c r="DV56" s="149">
        <f t="shared" si="107"/>
        <v>0</v>
      </c>
      <c r="DW56" s="149">
        <f t="shared" si="108"/>
        <v>0</v>
      </c>
      <c r="DX56" s="149">
        <f t="shared" si="109"/>
        <v>0</v>
      </c>
      <c r="DY56" s="149">
        <f t="shared" si="110"/>
        <v>0</v>
      </c>
      <c r="DZ56" s="149">
        <f t="shared" si="111"/>
        <v>0</v>
      </c>
      <c r="EA56" s="149">
        <f t="shared" si="111"/>
        <v>0</v>
      </c>
      <c r="EB56" s="149">
        <f t="shared" si="136"/>
        <v>0</v>
      </c>
      <c r="EC56" s="149">
        <f t="shared" si="112"/>
        <v>0</v>
      </c>
      <c r="ED56" s="150">
        <f t="shared" ca="1" si="137"/>
        <v>0</v>
      </c>
      <c r="EE56" s="74"/>
      <c r="EF56" s="68"/>
      <c r="EG56" s="149" t="str">
        <f t="shared" si="138"/>
        <v/>
      </c>
      <c r="EH56" s="149" t="str">
        <f t="shared" si="114"/>
        <v/>
      </c>
      <c r="EI56" s="149" t="str">
        <f t="shared" si="139"/>
        <v/>
      </c>
      <c r="EJ56" s="149">
        <f t="shared" ca="1" si="140"/>
        <v>0</v>
      </c>
      <c r="EK56" s="149">
        <f t="shared" si="141"/>
        <v>0</v>
      </c>
      <c r="EL56" s="149">
        <f t="shared" si="142"/>
        <v>0</v>
      </c>
    </row>
    <row r="57" spans="1:142" x14ac:dyDescent="0.35">
      <c r="A57" s="62">
        <f>ROWS($12:57)-1</f>
        <v>45</v>
      </c>
      <c r="B57" s="63"/>
      <c r="C57" s="64"/>
      <c r="D57" s="64"/>
      <c r="E57" s="65"/>
      <c r="F57" s="66"/>
      <c r="G57" s="67"/>
      <c r="H57" s="28">
        <f t="shared" si="121"/>
        <v>0</v>
      </c>
      <c r="I57" s="178">
        <f t="shared" si="72"/>
        <v>0</v>
      </c>
      <c r="J57" s="174">
        <f t="shared" si="122"/>
        <v>0</v>
      </c>
      <c r="K57" s="174">
        <f t="shared" si="123"/>
        <v>0</v>
      </c>
      <c r="L57" s="174">
        <f t="shared" si="124"/>
        <v>0</v>
      </c>
      <c r="M57" s="174">
        <f t="shared" si="73"/>
        <v>0</v>
      </c>
      <c r="N57" s="174">
        <f t="shared" si="74"/>
        <v>0</v>
      </c>
      <c r="O57" s="174">
        <f t="shared" si="75"/>
        <v>0</v>
      </c>
      <c r="P57" s="174">
        <f t="shared" si="125"/>
        <v>0</v>
      </c>
      <c r="Q57" s="174">
        <f t="shared" si="126"/>
        <v>0</v>
      </c>
      <c r="R57" s="174">
        <f t="shared" si="127"/>
        <v>0</v>
      </c>
      <c r="S57" s="68"/>
      <c r="T57" s="174">
        <f t="shared" si="128"/>
        <v>0</v>
      </c>
      <c r="U57" s="174">
        <f t="shared" si="76"/>
        <v>0</v>
      </c>
      <c r="V57" s="174">
        <f t="shared" si="77"/>
        <v>0</v>
      </c>
      <c r="W57" s="174">
        <f t="shared" si="129"/>
        <v>0</v>
      </c>
      <c r="X57" s="174">
        <f t="shared" si="78"/>
        <v>0</v>
      </c>
      <c r="Y57" s="174">
        <f t="shared" si="130"/>
        <v>0</v>
      </c>
      <c r="Z57" s="174">
        <f t="shared" si="131"/>
        <v>0</v>
      </c>
      <c r="AA57" s="174">
        <f t="shared" si="132"/>
        <v>0</v>
      </c>
      <c r="AB57" s="221"/>
      <c r="AC57" s="174">
        <f t="shared" si="133"/>
        <v>0</v>
      </c>
      <c r="AD57" s="179">
        <f t="shared" si="79"/>
        <v>0</v>
      </c>
      <c r="AE57" s="69"/>
      <c r="AF57" s="70"/>
      <c r="AG57" s="149">
        <f t="shared" si="134"/>
        <v>0</v>
      </c>
      <c r="AH57" s="176">
        <f t="shared" si="135"/>
        <v>0</v>
      </c>
      <c r="AI57" s="174">
        <f t="shared" si="80"/>
        <v>0</v>
      </c>
      <c r="AJ57" s="149">
        <f t="shared" si="81"/>
        <v>0</v>
      </c>
      <c r="AK57" s="71"/>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180">
        <f t="shared" si="82"/>
        <v>1</v>
      </c>
      <c r="BK57" s="149">
        <f t="shared" si="83"/>
        <v>0</v>
      </c>
      <c r="BL57" s="149">
        <f t="shared" si="43"/>
        <v>0</v>
      </c>
      <c r="BM57" s="149">
        <f t="shared" si="44"/>
        <v>0</v>
      </c>
      <c r="BN57" s="149">
        <f t="shared" si="45"/>
        <v>0</v>
      </c>
      <c r="BO57" s="149">
        <f t="shared" si="46"/>
        <v>0</v>
      </c>
      <c r="BP57" s="149">
        <f t="shared" si="47"/>
        <v>0</v>
      </c>
      <c r="BQ57" s="149">
        <f t="shared" si="48"/>
        <v>0</v>
      </c>
      <c r="BR57" s="149">
        <f t="shared" si="49"/>
        <v>0</v>
      </c>
      <c r="BS57" s="149">
        <f t="shared" si="50"/>
        <v>0</v>
      </c>
      <c r="BT57" s="149">
        <f t="shared" si="51"/>
        <v>0</v>
      </c>
      <c r="BU57" s="149">
        <f t="shared" si="52"/>
        <v>0</v>
      </c>
      <c r="BV57" s="149">
        <f t="shared" si="53"/>
        <v>0</v>
      </c>
      <c r="BW57" s="149">
        <f t="shared" si="54"/>
        <v>0</v>
      </c>
      <c r="BX57" s="149">
        <f t="shared" si="55"/>
        <v>0</v>
      </c>
      <c r="BY57" s="149">
        <f t="shared" si="56"/>
        <v>0</v>
      </c>
      <c r="BZ57" s="149">
        <f t="shared" si="57"/>
        <v>0</v>
      </c>
      <c r="CA57" s="149">
        <f t="shared" si="58"/>
        <v>0</v>
      </c>
      <c r="CB57" s="149">
        <f t="shared" si="59"/>
        <v>0</v>
      </c>
      <c r="CC57" s="149">
        <f t="shared" si="60"/>
        <v>0</v>
      </c>
      <c r="CD57" s="149">
        <f t="shared" si="61"/>
        <v>0</v>
      </c>
      <c r="CE57" s="149">
        <f t="shared" si="117"/>
        <v>0</v>
      </c>
      <c r="CF57" s="149">
        <f t="shared" si="118"/>
        <v>0</v>
      </c>
      <c r="CG57" s="149">
        <f t="shared" si="119"/>
        <v>0</v>
      </c>
      <c r="CH57" s="149">
        <f t="shared" si="120"/>
        <v>0</v>
      </c>
      <c r="CI57" s="149">
        <f t="shared" si="88"/>
        <v>0</v>
      </c>
      <c r="CJ57" s="149">
        <f t="shared" si="89"/>
        <v>0</v>
      </c>
      <c r="CK57" s="149">
        <f t="shared" si="90"/>
        <v>0</v>
      </c>
      <c r="CL57" s="149">
        <f t="shared" si="116"/>
        <v>0</v>
      </c>
      <c r="CM57" s="149">
        <f t="shared" si="91"/>
        <v>0</v>
      </c>
      <c r="CN57" s="150">
        <f t="shared" si="92"/>
        <v>0</v>
      </c>
      <c r="CO57" s="71"/>
      <c r="CP57" s="72"/>
      <c r="CQ57" s="72"/>
      <c r="CR57" s="72"/>
      <c r="CS57" s="72"/>
      <c r="CT57" s="72"/>
      <c r="CU57" s="72"/>
      <c r="CV57" s="72"/>
      <c r="CW57" s="72"/>
      <c r="CX57" s="72"/>
      <c r="CY57" s="72"/>
      <c r="CZ57" s="72"/>
      <c r="DA57" s="72"/>
      <c r="DB57" s="72"/>
      <c r="DC57" s="72"/>
      <c r="DD57" s="72"/>
      <c r="DE57" s="72"/>
      <c r="DF57" s="72"/>
      <c r="DG57" s="73"/>
      <c r="DH57" s="149">
        <f t="shared" si="93"/>
        <v>0</v>
      </c>
      <c r="DI57" s="149">
        <f t="shared" si="94"/>
        <v>0</v>
      </c>
      <c r="DJ57" s="149">
        <f t="shared" si="95"/>
        <v>0</v>
      </c>
      <c r="DK57" s="149">
        <f t="shared" si="96"/>
        <v>0</v>
      </c>
      <c r="DL57" s="149">
        <f t="shared" si="97"/>
        <v>0</v>
      </c>
      <c r="DM57" s="149">
        <f t="shared" si="98"/>
        <v>0</v>
      </c>
      <c r="DN57" s="149">
        <f t="shared" si="99"/>
        <v>0</v>
      </c>
      <c r="DO57" s="149">
        <f t="shared" si="100"/>
        <v>0</v>
      </c>
      <c r="DP57" s="149">
        <f t="shared" si="101"/>
        <v>0</v>
      </c>
      <c r="DQ57" s="149">
        <f t="shared" si="102"/>
        <v>0</v>
      </c>
      <c r="DR57" s="149">
        <f t="shared" si="103"/>
        <v>0</v>
      </c>
      <c r="DS57" s="149">
        <f t="shared" si="104"/>
        <v>0</v>
      </c>
      <c r="DT57" s="149">
        <f t="shared" si="105"/>
        <v>0</v>
      </c>
      <c r="DU57" s="149">
        <f t="shared" si="106"/>
        <v>0</v>
      </c>
      <c r="DV57" s="149">
        <f t="shared" si="107"/>
        <v>0</v>
      </c>
      <c r="DW57" s="149">
        <f t="shared" si="108"/>
        <v>0</v>
      </c>
      <c r="DX57" s="149">
        <f t="shared" si="109"/>
        <v>0</v>
      </c>
      <c r="DY57" s="149">
        <f t="shared" si="110"/>
        <v>0</v>
      </c>
      <c r="DZ57" s="149">
        <f t="shared" si="111"/>
        <v>0</v>
      </c>
      <c r="EA57" s="149">
        <f t="shared" si="111"/>
        <v>0</v>
      </c>
      <c r="EB57" s="149">
        <f t="shared" si="136"/>
        <v>0</v>
      </c>
      <c r="EC57" s="149">
        <f t="shared" si="112"/>
        <v>0</v>
      </c>
      <c r="ED57" s="150">
        <f t="shared" ca="1" si="137"/>
        <v>0</v>
      </c>
      <c r="EE57" s="74"/>
      <c r="EF57" s="68"/>
      <c r="EG57" s="149" t="str">
        <f t="shared" si="138"/>
        <v/>
      </c>
      <c r="EH57" s="149" t="str">
        <f t="shared" si="114"/>
        <v/>
      </c>
      <c r="EI57" s="149" t="str">
        <f t="shared" si="139"/>
        <v/>
      </c>
      <c r="EJ57" s="149">
        <f t="shared" ca="1" si="140"/>
        <v>0</v>
      </c>
      <c r="EK57" s="149">
        <f t="shared" si="141"/>
        <v>0</v>
      </c>
      <c r="EL57" s="149">
        <f t="shared" si="142"/>
        <v>0</v>
      </c>
    </row>
    <row r="58" spans="1:142" x14ac:dyDescent="0.35">
      <c r="A58" s="62">
        <f>ROWS($12:58)-1</f>
        <v>46</v>
      </c>
      <c r="B58" s="63"/>
      <c r="C58" s="64"/>
      <c r="D58" s="64"/>
      <c r="E58" s="65"/>
      <c r="F58" s="66"/>
      <c r="G58" s="67"/>
      <c r="H58" s="28">
        <f t="shared" si="121"/>
        <v>0</v>
      </c>
      <c r="I58" s="178">
        <f t="shared" si="72"/>
        <v>0</v>
      </c>
      <c r="J58" s="174">
        <f t="shared" si="122"/>
        <v>0</v>
      </c>
      <c r="K58" s="174">
        <f t="shared" si="123"/>
        <v>0</v>
      </c>
      <c r="L58" s="174">
        <f t="shared" si="124"/>
        <v>0</v>
      </c>
      <c r="M58" s="174">
        <f t="shared" si="73"/>
        <v>0</v>
      </c>
      <c r="N58" s="174">
        <f t="shared" si="74"/>
        <v>0</v>
      </c>
      <c r="O58" s="174">
        <f t="shared" si="75"/>
        <v>0</v>
      </c>
      <c r="P58" s="174">
        <f t="shared" si="125"/>
        <v>0</v>
      </c>
      <c r="Q58" s="174">
        <f t="shared" si="126"/>
        <v>0</v>
      </c>
      <c r="R58" s="174">
        <f t="shared" si="127"/>
        <v>0</v>
      </c>
      <c r="S58" s="68"/>
      <c r="T58" s="174">
        <f t="shared" si="128"/>
        <v>0</v>
      </c>
      <c r="U58" s="174">
        <f t="shared" si="76"/>
        <v>0</v>
      </c>
      <c r="V58" s="174">
        <f t="shared" si="77"/>
        <v>0</v>
      </c>
      <c r="W58" s="174">
        <f t="shared" si="129"/>
        <v>0</v>
      </c>
      <c r="X58" s="174">
        <f t="shared" si="78"/>
        <v>0</v>
      </c>
      <c r="Y58" s="174">
        <f t="shared" si="130"/>
        <v>0</v>
      </c>
      <c r="Z58" s="174">
        <f t="shared" si="131"/>
        <v>0</v>
      </c>
      <c r="AA58" s="174">
        <f t="shared" si="132"/>
        <v>0</v>
      </c>
      <c r="AB58" s="221"/>
      <c r="AC58" s="174">
        <f t="shared" si="133"/>
        <v>0</v>
      </c>
      <c r="AD58" s="179">
        <f t="shared" si="79"/>
        <v>0</v>
      </c>
      <c r="AE58" s="69"/>
      <c r="AF58" s="70"/>
      <c r="AG58" s="149">
        <f t="shared" si="134"/>
        <v>0</v>
      </c>
      <c r="AH58" s="176">
        <f t="shared" si="135"/>
        <v>0</v>
      </c>
      <c r="AI58" s="174">
        <f t="shared" si="80"/>
        <v>0</v>
      </c>
      <c r="AJ58" s="149">
        <f t="shared" si="81"/>
        <v>0</v>
      </c>
      <c r="AK58" s="71"/>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180">
        <f t="shared" si="82"/>
        <v>1</v>
      </c>
      <c r="BK58" s="149">
        <f t="shared" si="83"/>
        <v>0</v>
      </c>
      <c r="BL58" s="149">
        <f t="shared" si="43"/>
        <v>0</v>
      </c>
      <c r="BM58" s="149">
        <f t="shared" si="44"/>
        <v>0</v>
      </c>
      <c r="BN58" s="149">
        <f t="shared" si="45"/>
        <v>0</v>
      </c>
      <c r="BO58" s="149">
        <f t="shared" si="46"/>
        <v>0</v>
      </c>
      <c r="BP58" s="149">
        <f t="shared" si="47"/>
        <v>0</v>
      </c>
      <c r="BQ58" s="149">
        <f t="shared" si="48"/>
        <v>0</v>
      </c>
      <c r="BR58" s="149">
        <f t="shared" si="49"/>
        <v>0</v>
      </c>
      <c r="BS58" s="149">
        <f t="shared" si="50"/>
        <v>0</v>
      </c>
      <c r="BT58" s="149">
        <f t="shared" si="51"/>
        <v>0</v>
      </c>
      <c r="BU58" s="149">
        <f t="shared" si="52"/>
        <v>0</v>
      </c>
      <c r="BV58" s="149">
        <f t="shared" si="53"/>
        <v>0</v>
      </c>
      <c r="BW58" s="149">
        <f t="shared" si="54"/>
        <v>0</v>
      </c>
      <c r="BX58" s="149">
        <f t="shared" si="55"/>
        <v>0</v>
      </c>
      <c r="BY58" s="149">
        <f t="shared" si="56"/>
        <v>0</v>
      </c>
      <c r="BZ58" s="149">
        <f t="shared" si="57"/>
        <v>0</v>
      </c>
      <c r="CA58" s="149">
        <f t="shared" si="58"/>
        <v>0</v>
      </c>
      <c r="CB58" s="149">
        <f t="shared" si="59"/>
        <v>0</v>
      </c>
      <c r="CC58" s="149">
        <f t="shared" si="60"/>
        <v>0</v>
      </c>
      <c r="CD58" s="149">
        <f t="shared" si="61"/>
        <v>0</v>
      </c>
      <c r="CE58" s="149">
        <f t="shared" si="117"/>
        <v>0</v>
      </c>
      <c r="CF58" s="149">
        <f t="shared" si="118"/>
        <v>0</v>
      </c>
      <c r="CG58" s="149">
        <f t="shared" si="119"/>
        <v>0</v>
      </c>
      <c r="CH58" s="149">
        <f t="shared" si="120"/>
        <v>0</v>
      </c>
      <c r="CI58" s="149">
        <f t="shared" si="88"/>
        <v>0</v>
      </c>
      <c r="CJ58" s="149">
        <f t="shared" si="89"/>
        <v>0</v>
      </c>
      <c r="CK58" s="149">
        <f t="shared" si="90"/>
        <v>0</v>
      </c>
      <c r="CL58" s="149">
        <f t="shared" si="116"/>
        <v>0</v>
      </c>
      <c r="CM58" s="149">
        <f t="shared" si="91"/>
        <v>0</v>
      </c>
      <c r="CN58" s="150">
        <f t="shared" si="92"/>
        <v>0</v>
      </c>
      <c r="CO58" s="71"/>
      <c r="CP58" s="72"/>
      <c r="CQ58" s="72"/>
      <c r="CR58" s="72"/>
      <c r="CS58" s="72"/>
      <c r="CT58" s="72"/>
      <c r="CU58" s="72"/>
      <c r="CV58" s="72"/>
      <c r="CW58" s="72"/>
      <c r="CX58" s="72"/>
      <c r="CY58" s="72"/>
      <c r="CZ58" s="72"/>
      <c r="DA58" s="72"/>
      <c r="DB58" s="72"/>
      <c r="DC58" s="72"/>
      <c r="DD58" s="72"/>
      <c r="DE58" s="72"/>
      <c r="DF58" s="72"/>
      <c r="DG58" s="73"/>
      <c r="DH58" s="149">
        <f t="shared" si="93"/>
        <v>0</v>
      </c>
      <c r="DI58" s="149">
        <f t="shared" si="94"/>
        <v>0</v>
      </c>
      <c r="DJ58" s="149">
        <f t="shared" si="95"/>
        <v>0</v>
      </c>
      <c r="DK58" s="149">
        <f t="shared" si="96"/>
        <v>0</v>
      </c>
      <c r="DL58" s="149">
        <f t="shared" si="97"/>
        <v>0</v>
      </c>
      <c r="DM58" s="149">
        <f t="shared" si="98"/>
        <v>0</v>
      </c>
      <c r="DN58" s="149">
        <f t="shared" si="99"/>
        <v>0</v>
      </c>
      <c r="DO58" s="149">
        <f t="shared" si="100"/>
        <v>0</v>
      </c>
      <c r="DP58" s="149">
        <f t="shared" si="101"/>
        <v>0</v>
      </c>
      <c r="DQ58" s="149">
        <f t="shared" si="102"/>
        <v>0</v>
      </c>
      <c r="DR58" s="149">
        <f t="shared" si="103"/>
        <v>0</v>
      </c>
      <c r="DS58" s="149">
        <f t="shared" si="104"/>
        <v>0</v>
      </c>
      <c r="DT58" s="149">
        <f t="shared" si="105"/>
        <v>0</v>
      </c>
      <c r="DU58" s="149">
        <f t="shared" si="106"/>
        <v>0</v>
      </c>
      <c r="DV58" s="149">
        <f t="shared" si="107"/>
        <v>0</v>
      </c>
      <c r="DW58" s="149">
        <f t="shared" si="108"/>
        <v>0</v>
      </c>
      <c r="DX58" s="149">
        <f t="shared" si="109"/>
        <v>0</v>
      </c>
      <c r="DY58" s="149">
        <f t="shared" si="110"/>
        <v>0</v>
      </c>
      <c r="DZ58" s="149">
        <f t="shared" si="111"/>
        <v>0</v>
      </c>
      <c r="EA58" s="149">
        <f t="shared" si="111"/>
        <v>0</v>
      </c>
      <c r="EB58" s="149">
        <f t="shared" si="136"/>
        <v>0</v>
      </c>
      <c r="EC58" s="149">
        <f t="shared" si="112"/>
        <v>0</v>
      </c>
      <c r="ED58" s="150">
        <f t="shared" ca="1" si="137"/>
        <v>0</v>
      </c>
      <c r="EE58" s="74"/>
      <c r="EF58" s="68"/>
      <c r="EG58" s="149" t="str">
        <f t="shared" si="138"/>
        <v/>
      </c>
      <c r="EH58" s="149" t="str">
        <f t="shared" si="114"/>
        <v/>
      </c>
      <c r="EI58" s="149" t="str">
        <f t="shared" si="139"/>
        <v/>
      </c>
      <c r="EJ58" s="149">
        <f t="shared" ca="1" si="140"/>
        <v>0</v>
      </c>
      <c r="EK58" s="149">
        <f t="shared" si="141"/>
        <v>0</v>
      </c>
      <c r="EL58" s="149">
        <f t="shared" si="142"/>
        <v>0</v>
      </c>
    </row>
    <row r="59" spans="1:142" x14ac:dyDescent="0.35">
      <c r="A59" s="62">
        <f>ROWS($12:59)-1</f>
        <v>47</v>
      </c>
      <c r="B59" s="63"/>
      <c r="C59" s="64"/>
      <c r="D59" s="64"/>
      <c r="E59" s="65"/>
      <c r="F59" s="66"/>
      <c r="G59" s="67"/>
      <c r="H59" s="28">
        <f t="shared" si="121"/>
        <v>0</v>
      </c>
      <c r="I59" s="178">
        <f t="shared" si="72"/>
        <v>0</v>
      </c>
      <c r="J59" s="174">
        <f t="shared" si="122"/>
        <v>0</v>
      </c>
      <c r="K59" s="174">
        <f t="shared" si="123"/>
        <v>0</v>
      </c>
      <c r="L59" s="174">
        <f t="shared" si="124"/>
        <v>0</v>
      </c>
      <c r="M59" s="174">
        <f t="shared" si="73"/>
        <v>0</v>
      </c>
      <c r="N59" s="174">
        <f t="shared" si="74"/>
        <v>0</v>
      </c>
      <c r="O59" s="174">
        <f t="shared" si="75"/>
        <v>0</v>
      </c>
      <c r="P59" s="174">
        <f t="shared" si="125"/>
        <v>0</v>
      </c>
      <c r="Q59" s="174">
        <f t="shared" si="126"/>
        <v>0</v>
      </c>
      <c r="R59" s="174">
        <f t="shared" si="127"/>
        <v>0</v>
      </c>
      <c r="S59" s="68"/>
      <c r="T59" s="174">
        <f t="shared" si="128"/>
        <v>0</v>
      </c>
      <c r="U59" s="174">
        <f t="shared" si="76"/>
        <v>0</v>
      </c>
      <c r="V59" s="174">
        <f t="shared" si="77"/>
        <v>0</v>
      </c>
      <c r="W59" s="174">
        <f t="shared" si="129"/>
        <v>0</v>
      </c>
      <c r="X59" s="174">
        <f t="shared" si="78"/>
        <v>0</v>
      </c>
      <c r="Y59" s="174">
        <f t="shared" si="130"/>
        <v>0</v>
      </c>
      <c r="Z59" s="174">
        <f t="shared" si="131"/>
        <v>0</v>
      </c>
      <c r="AA59" s="174">
        <f t="shared" si="132"/>
        <v>0</v>
      </c>
      <c r="AB59" s="221"/>
      <c r="AC59" s="174">
        <f t="shared" si="133"/>
        <v>0</v>
      </c>
      <c r="AD59" s="179">
        <f t="shared" si="79"/>
        <v>0</v>
      </c>
      <c r="AE59" s="69"/>
      <c r="AF59" s="70"/>
      <c r="AG59" s="149">
        <f t="shared" si="134"/>
        <v>0</v>
      </c>
      <c r="AH59" s="176">
        <f t="shared" si="135"/>
        <v>0</v>
      </c>
      <c r="AI59" s="174">
        <f t="shared" si="80"/>
        <v>0</v>
      </c>
      <c r="AJ59" s="149">
        <f t="shared" si="81"/>
        <v>0</v>
      </c>
      <c r="AK59" s="71"/>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180">
        <f t="shared" si="82"/>
        <v>1</v>
      </c>
      <c r="BK59" s="149">
        <f t="shared" si="83"/>
        <v>0</v>
      </c>
      <c r="BL59" s="149">
        <f t="shared" si="43"/>
        <v>0</v>
      </c>
      <c r="BM59" s="149">
        <f t="shared" si="44"/>
        <v>0</v>
      </c>
      <c r="BN59" s="149">
        <f t="shared" si="45"/>
        <v>0</v>
      </c>
      <c r="BO59" s="149">
        <f t="shared" si="46"/>
        <v>0</v>
      </c>
      <c r="BP59" s="149">
        <f t="shared" si="47"/>
        <v>0</v>
      </c>
      <c r="BQ59" s="149">
        <f t="shared" si="48"/>
        <v>0</v>
      </c>
      <c r="BR59" s="149">
        <f t="shared" si="49"/>
        <v>0</v>
      </c>
      <c r="BS59" s="149">
        <f t="shared" si="50"/>
        <v>0</v>
      </c>
      <c r="BT59" s="149">
        <f t="shared" si="51"/>
        <v>0</v>
      </c>
      <c r="BU59" s="149">
        <f t="shared" si="52"/>
        <v>0</v>
      </c>
      <c r="BV59" s="149">
        <f t="shared" si="53"/>
        <v>0</v>
      </c>
      <c r="BW59" s="149">
        <f t="shared" si="54"/>
        <v>0</v>
      </c>
      <c r="BX59" s="149">
        <f t="shared" si="55"/>
        <v>0</v>
      </c>
      <c r="BY59" s="149">
        <f t="shared" si="56"/>
        <v>0</v>
      </c>
      <c r="BZ59" s="149">
        <f t="shared" si="57"/>
        <v>0</v>
      </c>
      <c r="CA59" s="149">
        <f t="shared" si="58"/>
        <v>0</v>
      </c>
      <c r="CB59" s="149">
        <f t="shared" si="59"/>
        <v>0</v>
      </c>
      <c r="CC59" s="149">
        <f t="shared" si="60"/>
        <v>0</v>
      </c>
      <c r="CD59" s="149">
        <f t="shared" si="61"/>
        <v>0</v>
      </c>
      <c r="CE59" s="149">
        <f t="shared" si="117"/>
        <v>0</v>
      </c>
      <c r="CF59" s="149">
        <f t="shared" si="118"/>
        <v>0</v>
      </c>
      <c r="CG59" s="149">
        <f t="shared" si="119"/>
        <v>0</v>
      </c>
      <c r="CH59" s="149">
        <f t="shared" si="120"/>
        <v>0</v>
      </c>
      <c r="CI59" s="149">
        <f t="shared" si="88"/>
        <v>0</v>
      </c>
      <c r="CJ59" s="149">
        <f t="shared" si="89"/>
        <v>0</v>
      </c>
      <c r="CK59" s="149">
        <f t="shared" si="90"/>
        <v>0</v>
      </c>
      <c r="CL59" s="149">
        <f t="shared" si="116"/>
        <v>0</v>
      </c>
      <c r="CM59" s="149">
        <f t="shared" si="91"/>
        <v>0</v>
      </c>
      <c r="CN59" s="150">
        <f t="shared" si="92"/>
        <v>0</v>
      </c>
      <c r="CO59" s="71"/>
      <c r="CP59" s="72"/>
      <c r="CQ59" s="72"/>
      <c r="CR59" s="72"/>
      <c r="CS59" s="72"/>
      <c r="CT59" s="72"/>
      <c r="CU59" s="72"/>
      <c r="CV59" s="72"/>
      <c r="CW59" s="72"/>
      <c r="CX59" s="72"/>
      <c r="CY59" s="72"/>
      <c r="CZ59" s="72"/>
      <c r="DA59" s="72"/>
      <c r="DB59" s="72"/>
      <c r="DC59" s="72"/>
      <c r="DD59" s="72"/>
      <c r="DE59" s="72"/>
      <c r="DF59" s="72"/>
      <c r="DG59" s="73"/>
      <c r="DH59" s="149">
        <f t="shared" si="93"/>
        <v>0</v>
      </c>
      <c r="DI59" s="149">
        <f t="shared" si="94"/>
        <v>0</v>
      </c>
      <c r="DJ59" s="149">
        <f t="shared" si="95"/>
        <v>0</v>
      </c>
      <c r="DK59" s="149">
        <f t="shared" si="96"/>
        <v>0</v>
      </c>
      <c r="DL59" s="149">
        <f t="shared" si="97"/>
        <v>0</v>
      </c>
      <c r="DM59" s="149">
        <f t="shared" si="98"/>
        <v>0</v>
      </c>
      <c r="DN59" s="149">
        <f t="shared" si="99"/>
        <v>0</v>
      </c>
      <c r="DO59" s="149">
        <f t="shared" si="100"/>
        <v>0</v>
      </c>
      <c r="DP59" s="149">
        <f t="shared" si="101"/>
        <v>0</v>
      </c>
      <c r="DQ59" s="149">
        <f t="shared" si="102"/>
        <v>0</v>
      </c>
      <c r="DR59" s="149">
        <f t="shared" si="103"/>
        <v>0</v>
      </c>
      <c r="DS59" s="149">
        <f t="shared" si="104"/>
        <v>0</v>
      </c>
      <c r="DT59" s="149">
        <f t="shared" si="105"/>
        <v>0</v>
      </c>
      <c r="DU59" s="149">
        <f t="shared" si="106"/>
        <v>0</v>
      </c>
      <c r="DV59" s="149">
        <f t="shared" si="107"/>
        <v>0</v>
      </c>
      <c r="DW59" s="149">
        <f t="shared" si="108"/>
        <v>0</v>
      </c>
      <c r="DX59" s="149">
        <f t="shared" si="109"/>
        <v>0</v>
      </c>
      <c r="DY59" s="149">
        <f t="shared" si="110"/>
        <v>0</v>
      </c>
      <c r="DZ59" s="149">
        <f t="shared" si="111"/>
        <v>0</v>
      </c>
      <c r="EA59" s="149">
        <f t="shared" si="111"/>
        <v>0</v>
      </c>
      <c r="EB59" s="149">
        <f t="shared" si="136"/>
        <v>0</v>
      </c>
      <c r="EC59" s="149">
        <f t="shared" si="112"/>
        <v>0</v>
      </c>
      <c r="ED59" s="150">
        <f t="shared" ca="1" si="137"/>
        <v>0</v>
      </c>
      <c r="EE59" s="74"/>
      <c r="EF59" s="68"/>
      <c r="EG59" s="149" t="str">
        <f t="shared" si="138"/>
        <v/>
      </c>
      <c r="EH59" s="149" t="str">
        <f t="shared" si="114"/>
        <v/>
      </c>
      <c r="EI59" s="149" t="str">
        <f t="shared" si="139"/>
        <v/>
      </c>
      <c r="EJ59" s="149">
        <f t="shared" ca="1" si="140"/>
        <v>0</v>
      </c>
      <c r="EK59" s="149">
        <f t="shared" si="141"/>
        <v>0</v>
      </c>
      <c r="EL59" s="149">
        <f t="shared" si="142"/>
        <v>0</v>
      </c>
    </row>
    <row r="60" spans="1:142" x14ac:dyDescent="0.35">
      <c r="A60" s="62">
        <f>ROWS($12:60)-1</f>
        <v>48</v>
      </c>
      <c r="B60" s="63"/>
      <c r="C60" s="64"/>
      <c r="D60" s="64"/>
      <c r="E60" s="65"/>
      <c r="F60" s="66"/>
      <c r="G60" s="67"/>
      <c r="H60" s="28">
        <f t="shared" si="121"/>
        <v>0</v>
      </c>
      <c r="I60" s="178">
        <f t="shared" si="72"/>
        <v>0</v>
      </c>
      <c r="J60" s="174">
        <f t="shared" si="122"/>
        <v>0</v>
      </c>
      <c r="K60" s="174">
        <f t="shared" si="123"/>
        <v>0</v>
      </c>
      <c r="L60" s="174">
        <f t="shared" si="124"/>
        <v>0</v>
      </c>
      <c r="M60" s="174">
        <f t="shared" si="73"/>
        <v>0</v>
      </c>
      <c r="N60" s="174">
        <f t="shared" si="74"/>
        <v>0</v>
      </c>
      <c r="O60" s="174">
        <f t="shared" si="75"/>
        <v>0</v>
      </c>
      <c r="P60" s="174">
        <f t="shared" si="125"/>
        <v>0</v>
      </c>
      <c r="Q60" s="174">
        <f t="shared" si="126"/>
        <v>0</v>
      </c>
      <c r="R60" s="174">
        <f t="shared" si="127"/>
        <v>0</v>
      </c>
      <c r="S60" s="68"/>
      <c r="T60" s="174">
        <f t="shared" si="128"/>
        <v>0</v>
      </c>
      <c r="U60" s="174">
        <f t="shared" si="76"/>
        <v>0</v>
      </c>
      <c r="V60" s="174">
        <f t="shared" si="77"/>
        <v>0</v>
      </c>
      <c r="W60" s="174">
        <f t="shared" si="129"/>
        <v>0</v>
      </c>
      <c r="X60" s="174">
        <f t="shared" si="78"/>
        <v>0</v>
      </c>
      <c r="Y60" s="174">
        <f t="shared" si="130"/>
        <v>0</v>
      </c>
      <c r="Z60" s="174">
        <f t="shared" si="131"/>
        <v>0</v>
      </c>
      <c r="AA60" s="174">
        <f t="shared" si="132"/>
        <v>0</v>
      </c>
      <c r="AB60" s="221"/>
      <c r="AC60" s="174">
        <f t="shared" si="133"/>
        <v>0</v>
      </c>
      <c r="AD60" s="179">
        <f t="shared" si="79"/>
        <v>0</v>
      </c>
      <c r="AE60" s="69"/>
      <c r="AF60" s="70"/>
      <c r="AG60" s="149">
        <f t="shared" si="134"/>
        <v>0</v>
      </c>
      <c r="AH60" s="176">
        <f t="shared" si="135"/>
        <v>0</v>
      </c>
      <c r="AI60" s="174">
        <f t="shared" si="80"/>
        <v>0</v>
      </c>
      <c r="AJ60" s="149">
        <f t="shared" si="81"/>
        <v>0</v>
      </c>
      <c r="AK60" s="71"/>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180">
        <f t="shared" si="82"/>
        <v>1</v>
      </c>
      <c r="BK60" s="149">
        <f t="shared" si="83"/>
        <v>0</v>
      </c>
      <c r="BL60" s="149">
        <f t="shared" si="43"/>
        <v>0</v>
      </c>
      <c r="BM60" s="149">
        <f t="shared" si="44"/>
        <v>0</v>
      </c>
      <c r="BN60" s="149">
        <f t="shared" si="45"/>
        <v>0</v>
      </c>
      <c r="BO60" s="149">
        <f t="shared" si="46"/>
        <v>0</v>
      </c>
      <c r="BP60" s="149">
        <f t="shared" si="47"/>
        <v>0</v>
      </c>
      <c r="BQ60" s="149">
        <f t="shared" si="48"/>
        <v>0</v>
      </c>
      <c r="BR60" s="149">
        <f t="shared" si="49"/>
        <v>0</v>
      </c>
      <c r="BS60" s="149">
        <f t="shared" si="50"/>
        <v>0</v>
      </c>
      <c r="BT60" s="149">
        <f t="shared" si="51"/>
        <v>0</v>
      </c>
      <c r="BU60" s="149">
        <f t="shared" si="52"/>
        <v>0</v>
      </c>
      <c r="BV60" s="149">
        <f t="shared" si="53"/>
        <v>0</v>
      </c>
      <c r="BW60" s="149">
        <f t="shared" si="54"/>
        <v>0</v>
      </c>
      <c r="BX60" s="149">
        <f t="shared" si="55"/>
        <v>0</v>
      </c>
      <c r="BY60" s="149">
        <f t="shared" si="56"/>
        <v>0</v>
      </c>
      <c r="BZ60" s="149">
        <f t="shared" si="57"/>
        <v>0</v>
      </c>
      <c r="CA60" s="149">
        <f t="shared" si="58"/>
        <v>0</v>
      </c>
      <c r="CB60" s="149">
        <f t="shared" si="59"/>
        <v>0</v>
      </c>
      <c r="CC60" s="149">
        <f t="shared" si="60"/>
        <v>0</v>
      </c>
      <c r="CD60" s="149">
        <f t="shared" si="61"/>
        <v>0</v>
      </c>
      <c r="CE60" s="149">
        <f t="shared" si="117"/>
        <v>0</v>
      </c>
      <c r="CF60" s="149">
        <f t="shared" si="118"/>
        <v>0</v>
      </c>
      <c r="CG60" s="149">
        <f t="shared" si="119"/>
        <v>0</v>
      </c>
      <c r="CH60" s="149">
        <f t="shared" si="120"/>
        <v>0</v>
      </c>
      <c r="CI60" s="149">
        <f t="shared" si="88"/>
        <v>0</v>
      </c>
      <c r="CJ60" s="149">
        <f t="shared" si="89"/>
        <v>0</v>
      </c>
      <c r="CK60" s="149">
        <f t="shared" si="90"/>
        <v>0</v>
      </c>
      <c r="CL60" s="149">
        <f t="shared" si="116"/>
        <v>0</v>
      </c>
      <c r="CM60" s="149">
        <f t="shared" si="91"/>
        <v>0</v>
      </c>
      <c r="CN60" s="150">
        <f t="shared" si="92"/>
        <v>0</v>
      </c>
      <c r="CO60" s="71"/>
      <c r="CP60" s="72"/>
      <c r="CQ60" s="72"/>
      <c r="CR60" s="72"/>
      <c r="CS60" s="72"/>
      <c r="CT60" s="72"/>
      <c r="CU60" s="72"/>
      <c r="CV60" s="72"/>
      <c r="CW60" s="72"/>
      <c r="CX60" s="72"/>
      <c r="CY60" s="72"/>
      <c r="CZ60" s="72"/>
      <c r="DA60" s="72"/>
      <c r="DB60" s="72"/>
      <c r="DC60" s="72"/>
      <c r="DD60" s="72"/>
      <c r="DE60" s="72"/>
      <c r="DF60" s="72"/>
      <c r="DG60" s="73"/>
      <c r="DH60" s="149">
        <f t="shared" si="93"/>
        <v>0</v>
      </c>
      <c r="DI60" s="149">
        <f t="shared" si="94"/>
        <v>0</v>
      </c>
      <c r="DJ60" s="149">
        <f t="shared" si="95"/>
        <v>0</v>
      </c>
      <c r="DK60" s="149">
        <f t="shared" si="96"/>
        <v>0</v>
      </c>
      <c r="DL60" s="149">
        <f t="shared" si="97"/>
        <v>0</v>
      </c>
      <c r="DM60" s="149">
        <f t="shared" si="98"/>
        <v>0</v>
      </c>
      <c r="DN60" s="149">
        <f t="shared" si="99"/>
        <v>0</v>
      </c>
      <c r="DO60" s="149">
        <f t="shared" si="100"/>
        <v>0</v>
      </c>
      <c r="DP60" s="149">
        <f t="shared" si="101"/>
        <v>0</v>
      </c>
      <c r="DQ60" s="149">
        <f t="shared" si="102"/>
        <v>0</v>
      </c>
      <c r="DR60" s="149">
        <f t="shared" si="103"/>
        <v>0</v>
      </c>
      <c r="DS60" s="149">
        <f t="shared" si="104"/>
        <v>0</v>
      </c>
      <c r="DT60" s="149">
        <f t="shared" si="105"/>
        <v>0</v>
      </c>
      <c r="DU60" s="149">
        <f t="shared" si="106"/>
        <v>0</v>
      </c>
      <c r="DV60" s="149">
        <f t="shared" si="107"/>
        <v>0</v>
      </c>
      <c r="DW60" s="149">
        <f t="shared" si="108"/>
        <v>0</v>
      </c>
      <c r="DX60" s="149">
        <f t="shared" si="109"/>
        <v>0</v>
      </c>
      <c r="DY60" s="149">
        <f t="shared" si="110"/>
        <v>0</v>
      </c>
      <c r="DZ60" s="149">
        <f t="shared" si="111"/>
        <v>0</v>
      </c>
      <c r="EA60" s="149">
        <f t="shared" si="111"/>
        <v>0</v>
      </c>
      <c r="EB60" s="149">
        <f t="shared" si="136"/>
        <v>0</v>
      </c>
      <c r="EC60" s="149">
        <f t="shared" si="112"/>
        <v>0</v>
      </c>
      <c r="ED60" s="150">
        <f t="shared" ca="1" si="137"/>
        <v>0</v>
      </c>
      <c r="EE60" s="74"/>
      <c r="EF60" s="68"/>
      <c r="EG60" s="149" t="str">
        <f t="shared" si="138"/>
        <v/>
      </c>
      <c r="EH60" s="149" t="str">
        <f t="shared" si="114"/>
        <v/>
      </c>
      <c r="EI60" s="149" t="str">
        <f t="shared" si="139"/>
        <v/>
      </c>
      <c r="EJ60" s="149">
        <f t="shared" ca="1" si="140"/>
        <v>0</v>
      </c>
      <c r="EK60" s="149">
        <f t="shared" si="141"/>
        <v>0</v>
      </c>
      <c r="EL60" s="149">
        <f t="shared" si="142"/>
        <v>0</v>
      </c>
    </row>
    <row r="61" spans="1:142" x14ac:dyDescent="0.35">
      <c r="A61" s="62">
        <f>ROWS($12:61)-1</f>
        <v>49</v>
      </c>
      <c r="B61" s="63"/>
      <c r="C61" s="64"/>
      <c r="D61" s="64"/>
      <c r="E61" s="65"/>
      <c r="F61" s="66"/>
      <c r="G61" s="67"/>
      <c r="H61" s="28">
        <f t="shared" si="121"/>
        <v>0</v>
      </c>
      <c r="I61" s="178">
        <f t="shared" si="72"/>
        <v>0</v>
      </c>
      <c r="J61" s="174">
        <f t="shared" si="122"/>
        <v>0</v>
      </c>
      <c r="K61" s="174">
        <f t="shared" si="123"/>
        <v>0</v>
      </c>
      <c r="L61" s="174">
        <f t="shared" si="124"/>
        <v>0</v>
      </c>
      <c r="M61" s="174">
        <f t="shared" si="73"/>
        <v>0</v>
      </c>
      <c r="N61" s="174">
        <f t="shared" si="74"/>
        <v>0</v>
      </c>
      <c r="O61" s="174">
        <f t="shared" si="75"/>
        <v>0</v>
      </c>
      <c r="P61" s="174">
        <f t="shared" si="125"/>
        <v>0</v>
      </c>
      <c r="Q61" s="174">
        <f t="shared" si="126"/>
        <v>0</v>
      </c>
      <c r="R61" s="174">
        <f t="shared" si="127"/>
        <v>0</v>
      </c>
      <c r="S61" s="68"/>
      <c r="T61" s="174">
        <f t="shared" si="128"/>
        <v>0</v>
      </c>
      <c r="U61" s="174">
        <f t="shared" si="76"/>
        <v>0</v>
      </c>
      <c r="V61" s="174">
        <f t="shared" si="77"/>
        <v>0</v>
      </c>
      <c r="W61" s="174">
        <f t="shared" si="129"/>
        <v>0</v>
      </c>
      <c r="X61" s="174">
        <f t="shared" si="78"/>
        <v>0</v>
      </c>
      <c r="Y61" s="174">
        <f t="shared" si="130"/>
        <v>0</v>
      </c>
      <c r="Z61" s="174">
        <f t="shared" si="131"/>
        <v>0</v>
      </c>
      <c r="AA61" s="174">
        <f t="shared" si="132"/>
        <v>0</v>
      </c>
      <c r="AB61" s="221"/>
      <c r="AC61" s="174">
        <f t="shared" si="133"/>
        <v>0</v>
      </c>
      <c r="AD61" s="179">
        <f t="shared" si="79"/>
        <v>0</v>
      </c>
      <c r="AE61" s="69"/>
      <c r="AF61" s="70"/>
      <c r="AG61" s="149">
        <f t="shared" si="134"/>
        <v>0</v>
      </c>
      <c r="AH61" s="176">
        <f t="shared" si="135"/>
        <v>0</v>
      </c>
      <c r="AI61" s="174">
        <f t="shared" si="80"/>
        <v>0</v>
      </c>
      <c r="AJ61" s="149">
        <f t="shared" si="81"/>
        <v>0</v>
      </c>
      <c r="AK61" s="71"/>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180">
        <f t="shared" si="82"/>
        <v>1</v>
      </c>
      <c r="BK61" s="149">
        <f t="shared" si="83"/>
        <v>0</v>
      </c>
      <c r="BL61" s="149">
        <f t="shared" si="43"/>
        <v>0</v>
      </c>
      <c r="BM61" s="149">
        <f t="shared" si="44"/>
        <v>0</v>
      </c>
      <c r="BN61" s="149">
        <f t="shared" si="45"/>
        <v>0</v>
      </c>
      <c r="BO61" s="149">
        <f t="shared" si="46"/>
        <v>0</v>
      </c>
      <c r="BP61" s="149">
        <f t="shared" si="47"/>
        <v>0</v>
      </c>
      <c r="BQ61" s="149">
        <f t="shared" si="48"/>
        <v>0</v>
      </c>
      <c r="BR61" s="149">
        <f t="shared" si="49"/>
        <v>0</v>
      </c>
      <c r="BS61" s="149">
        <f t="shared" si="50"/>
        <v>0</v>
      </c>
      <c r="BT61" s="149">
        <f t="shared" si="51"/>
        <v>0</v>
      </c>
      <c r="BU61" s="149">
        <f t="shared" si="52"/>
        <v>0</v>
      </c>
      <c r="BV61" s="149">
        <f t="shared" si="53"/>
        <v>0</v>
      </c>
      <c r="BW61" s="149">
        <f t="shared" si="54"/>
        <v>0</v>
      </c>
      <c r="BX61" s="149">
        <f t="shared" si="55"/>
        <v>0</v>
      </c>
      <c r="BY61" s="149">
        <f t="shared" si="56"/>
        <v>0</v>
      </c>
      <c r="BZ61" s="149">
        <f t="shared" si="57"/>
        <v>0</v>
      </c>
      <c r="CA61" s="149">
        <f t="shared" si="58"/>
        <v>0</v>
      </c>
      <c r="CB61" s="149">
        <f t="shared" si="59"/>
        <v>0</v>
      </c>
      <c r="CC61" s="149">
        <f t="shared" si="60"/>
        <v>0</v>
      </c>
      <c r="CD61" s="149">
        <f t="shared" si="61"/>
        <v>0</v>
      </c>
      <c r="CE61" s="149">
        <f t="shared" si="117"/>
        <v>0</v>
      </c>
      <c r="CF61" s="149">
        <f t="shared" si="118"/>
        <v>0</v>
      </c>
      <c r="CG61" s="149">
        <f t="shared" si="119"/>
        <v>0</v>
      </c>
      <c r="CH61" s="149">
        <f t="shared" si="120"/>
        <v>0</v>
      </c>
      <c r="CI61" s="149">
        <f t="shared" si="88"/>
        <v>0</v>
      </c>
      <c r="CJ61" s="149">
        <f t="shared" si="89"/>
        <v>0</v>
      </c>
      <c r="CK61" s="149">
        <f t="shared" si="90"/>
        <v>0</v>
      </c>
      <c r="CL61" s="149">
        <f t="shared" si="116"/>
        <v>0</v>
      </c>
      <c r="CM61" s="149">
        <f t="shared" si="91"/>
        <v>0</v>
      </c>
      <c r="CN61" s="150">
        <f t="shared" si="92"/>
        <v>0</v>
      </c>
      <c r="CO61" s="71"/>
      <c r="CP61" s="72"/>
      <c r="CQ61" s="72"/>
      <c r="CR61" s="72"/>
      <c r="CS61" s="72"/>
      <c r="CT61" s="72"/>
      <c r="CU61" s="72"/>
      <c r="CV61" s="72"/>
      <c r="CW61" s="72"/>
      <c r="CX61" s="72"/>
      <c r="CY61" s="72"/>
      <c r="CZ61" s="72"/>
      <c r="DA61" s="72"/>
      <c r="DB61" s="72"/>
      <c r="DC61" s="72"/>
      <c r="DD61" s="72"/>
      <c r="DE61" s="72"/>
      <c r="DF61" s="72"/>
      <c r="DG61" s="73"/>
      <c r="DH61" s="149">
        <f t="shared" si="93"/>
        <v>0</v>
      </c>
      <c r="DI61" s="149">
        <f t="shared" si="94"/>
        <v>0</v>
      </c>
      <c r="DJ61" s="149">
        <f t="shared" si="95"/>
        <v>0</v>
      </c>
      <c r="DK61" s="149">
        <f t="shared" si="96"/>
        <v>0</v>
      </c>
      <c r="DL61" s="149">
        <f t="shared" si="97"/>
        <v>0</v>
      </c>
      <c r="DM61" s="149">
        <f t="shared" si="98"/>
        <v>0</v>
      </c>
      <c r="DN61" s="149">
        <f t="shared" si="99"/>
        <v>0</v>
      </c>
      <c r="DO61" s="149">
        <f t="shared" si="100"/>
        <v>0</v>
      </c>
      <c r="DP61" s="149">
        <f t="shared" si="101"/>
        <v>0</v>
      </c>
      <c r="DQ61" s="149">
        <f t="shared" si="102"/>
        <v>0</v>
      </c>
      <c r="DR61" s="149">
        <f t="shared" si="103"/>
        <v>0</v>
      </c>
      <c r="DS61" s="149">
        <f t="shared" si="104"/>
        <v>0</v>
      </c>
      <c r="DT61" s="149">
        <f t="shared" si="105"/>
        <v>0</v>
      </c>
      <c r="DU61" s="149">
        <f t="shared" si="106"/>
        <v>0</v>
      </c>
      <c r="DV61" s="149">
        <f t="shared" si="107"/>
        <v>0</v>
      </c>
      <c r="DW61" s="149">
        <f t="shared" si="108"/>
        <v>0</v>
      </c>
      <c r="DX61" s="149">
        <f t="shared" si="109"/>
        <v>0</v>
      </c>
      <c r="DY61" s="149">
        <f t="shared" si="110"/>
        <v>0</v>
      </c>
      <c r="DZ61" s="149">
        <f t="shared" si="111"/>
        <v>0</v>
      </c>
      <c r="EA61" s="149">
        <f t="shared" si="111"/>
        <v>0</v>
      </c>
      <c r="EB61" s="149">
        <f t="shared" si="136"/>
        <v>0</v>
      </c>
      <c r="EC61" s="149">
        <f t="shared" si="112"/>
        <v>0</v>
      </c>
      <c r="ED61" s="150">
        <f t="shared" ca="1" si="137"/>
        <v>0</v>
      </c>
      <c r="EE61" s="74"/>
      <c r="EF61" s="68"/>
      <c r="EG61" s="149" t="str">
        <f t="shared" si="138"/>
        <v/>
      </c>
      <c r="EH61" s="149" t="str">
        <f t="shared" si="114"/>
        <v/>
      </c>
      <c r="EI61" s="149" t="str">
        <f t="shared" si="139"/>
        <v/>
      </c>
      <c r="EJ61" s="149">
        <f t="shared" ca="1" si="140"/>
        <v>0</v>
      </c>
      <c r="EK61" s="149">
        <f t="shared" si="141"/>
        <v>0</v>
      </c>
      <c r="EL61" s="149">
        <f t="shared" si="142"/>
        <v>0</v>
      </c>
    </row>
    <row r="62" spans="1:142" x14ac:dyDescent="0.35">
      <c r="A62" s="62">
        <f>ROWS($12:62)-1</f>
        <v>50</v>
      </c>
      <c r="B62" s="63"/>
      <c r="C62" s="64"/>
      <c r="D62" s="64"/>
      <c r="E62" s="65"/>
      <c r="F62" s="66"/>
      <c r="G62" s="67"/>
      <c r="H62" s="28">
        <f t="shared" si="121"/>
        <v>0</v>
      </c>
      <c r="I62" s="178">
        <f t="shared" si="72"/>
        <v>0</v>
      </c>
      <c r="J62" s="174">
        <f t="shared" si="122"/>
        <v>0</v>
      </c>
      <c r="K62" s="174">
        <f t="shared" si="123"/>
        <v>0</v>
      </c>
      <c r="L62" s="174">
        <f t="shared" si="124"/>
        <v>0</v>
      </c>
      <c r="M62" s="174">
        <f t="shared" si="73"/>
        <v>0</v>
      </c>
      <c r="N62" s="174">
        <f t="shared" si="74"/>
        <v>0</v>
      </c>
      <c r="O62" s="174">
        <f t="shared" si="75"/>
        <v>0</v>
      </c>
      <c r="P62" s="174">
        <f t="shared" si="125"/>
        <v>0</v>
      </c>
      <c r="Q62" s="174">
        <f t="shared" si="126"/>
        <v>0</v>
      </c>
      <c r="R62" s="174">
        <f t="shared" si="127"/>
        <v>0</v>
      </c>
      <c r="S62" s="68"/>
      <c r="T62" s="174">
        <f t="shared" si="128"/>
        <v>0</v>
      </c>
      <c r="U62" s="174">
        <f t="shared" si="76"/>
        <v>0</v>
      </c>
      <c r="V62" s="174">
        <f t="shared" si="77"/>
        <v>0</v>
      </c>
      <c r="W62" s="174">
        <f t="shared" si="129"/>
        <v>0</v>
      </c>
      <c r="X62" s="174">
        <f t="shared" si="78"/>
        <v>0</v>
      </c>
      <c r="Y62" s="174">
        <f t="shared" si="130"/>
        <v>0</v>
      </c>
      <c r="Z62" s="174">
        <f t="shared" si="131"/>
        <v>0</v>
      </c>
      <c r="AA62" s="174">
        <f t="shared" si="132"/>
        <v>0</v>
      </c>
      <c r="AB62" s="221"/>
      <c r="AC62" s="174">
        <f t="shared" si="133"/>
        <v>0</v>
      </c>
      <c r="AD62" s="179">
        <f t="shared" si="79"/>
        <v>0</v>
      </c>
      <c r="AE62" s="69"/>
      <c r="AF62" s="70"/>
      <c r="AG62" s="149">
        <f t="shared" si="134"/>
        <v>0</v>
      </c>
      <c r="AH62" s="176">
        <f t="shared" si="135"/>
        <v>0</v>
      </c>
      <c r="AI62" s="174">
        <f t="shared" si="80"/>
        <v>0</v>
      </c>
      <c r="AJ62" s="149">
        <f t="shared" si="81"/>
        <v>0</v>
      </c>
      <c r="AK62" s="71"/>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180">
        <f t="shared" si="82"/>
        <v>1</v>
      </c>
      <c r="BK62" s="149">
        <f t="shared" si="83"/>
        <v>0</v>
      </c>
      <c r="BL62" s="149">
        <f t="shared" si="43"/>
        <v>0</v>
      </c>
      <c r="BM62" s="149">
        <f t="shared" si="44"/>
        <v>0</v>
      </c>
      <c r="BN62" s="149">
        <f t="shared" si="45"/>
        <v>0</v>
      </c>
      <c r="BO62" s="149">
        <f t="shared" si="46"/>
        <v>0</v>
      </c>
      <c r="BP62" s="149">
        <f t="shared" si="47"/>
        <v>0</v>
      </c>
      <c r="BQ62" s="149">
        <f t="shared" si="48"/>
        <v>0</v>
      </c>
      <c r="BR62" s="149">
        <f t="shared" si="49"/>
        <v>0</v>
      </c>
      <c r="BS62" s="149">
        <f t="shared" si="50"/>
        <v>0</v>
      </c>
      <c r="BT62" s="149">
        <f t="shared" si="51"/>
        <v>0</v>
      </c>
      <c r="BU62" s="149">
        <f t="shared" si="52"/>
        <v>0</v>
      </c>
      <c r="BV62" s="149">
        <f t="shared" si="53"/>
        <v>0</v>
      </c>
      <c r="BW62" s="149">
        <f t="shared" si="54"/>
        <v>0</v>
      </c>
      <c r="BX62" s="149">
        <f t="shared" si="55"/>
        <v>0</v>
      </c>
      <c r="BY62" s="149">
        <f t="shared" si="56"/>
        <v>0</v>
      </c>
      <c r="BZ62" s="149">
        <f t="shared" si="57"/>
        <v>0</v>
      </c>
      <c r="CA62" s="149">
        <f t="shared" si="58"/>
        <v>0</v>
      </c>
      <c r="CB62" s="149">
        <f t="shared" si="59"/>
        <v>0</v>
      </c>
      <c r="CC62" s="149">
        <f t="shared" si="60"/>
        <v>0</v>
      </c>
      <c r="CD62" s="149">
        <f t="shared" si="61"/>
        <v>0</v>
      </c>
      <c r="CE62" s="149">
        <f t="shared" si="117"/>
        <v>0</v>
      </c>
      <c r="CF62" s="149">
        <f t="shared" si="118"/>
        <v>0</v>
      </c>
      <c r="CG62" s="149">
        <f t="shared" si="119"/>
        <v>0</v>
      </c>
      <c r="CH62" s="149">
        <f t="shared" si="120"/>
        <v>0</v>
      </c>
      <c r="CI62" s="149">
        <f t="shared" si="88"/>
        <v>0</v>
      </c>
      <c r="CJ62" s="149">
        <f t="shared" si="89"/>
        <v>0</v>
      </c>
      <c r="CK62" s="149">
        <f t="shared" si="90"/>
        <v>0</v>
      </c>
      <c r="CL62" s="149">
        <f t="shared" si="116"/>
        <v>0</v>
      </c>
      <c r="CM62" s="149">
        <f t="shared" si="91"/>
        <v>0</v>
      </c>
      <c r="CN62" s="150">
        <f t="shared" si="92"/>
        <v>0</v>
      </c>
      <c r="CO62" s="71"/>
      <c r="CP62" s="72"/>
      <c r="CQ62" s="72"/>
      <c r="CR62" s="72"/>
      <c r="CS62" s="72"/>
      <c r="CT62" s="72"/>
      <c r="CU62" s="72"/>
      <c r="CV62" s="72"/>
      <c r="CW62" s="72"/>
      <c r="CX62" s="72"/>
      <c r="CY62" s="72"/>
      <c r="CZ62" s="72"/>
      <c r="DA62" s="72"/>
      <c r="DB62" s="72"/>
      <c r="DC62" s="72"/>
      <c r="DD62" s="72"/>
      <c r="DE62" s="72"/>
      <c r="DF62" s="72"/>
      <c r="DG62" s="73"/>
      <c r="DH62" s="149">
        <f t="shared" si="93"/>
        <v>0</v>
      </c>
      <c r="DI62" s="149">
        <f t="shared" si="94"/>
        <v>0</v>
      </c>
      <c r="DJ62" s="149">
        <f t="shared" si="95"/>
        <v>0</v>
      </c>
      <c r="DK62" s="149">
        <f t="shared" si="96"/>
        <v>0</v>
      </c>
      <c r="DL62" s="149">
        <f t="shared" si="97"/>
        <v>0</v>
      </c>
      <c r="DM62" s="149">
        <f t="shared" si="98"/>
        <v>0</v>
      </c>
      <c r="DN62" s="149">
        <f t="shared" si="99"/>
        <v>0</v>
      </c>
      <c r="DO62" s="149">
        <f t="shared" si="100"/>
        <v>0</v>
      </c>
      <c r="DP62" s="149">
        <f t="shared" si="101"/>
        <v>0</v>
      </c>
      <c r="DQ62" s="149">
        <f t="shared" si="102"/>
        <v>0</v>
      </c>
      <c r="DR62" s="149">
        <f t="shared" si="103"/>
        <v>0</v>
      </c>
      <c r="DS62" s="149">
        <f t="shared" si="104"/>
        <v>0</v>
      </c>
      <c r="DT62" s="149">
        <f t="shared" si="105"/>
        <v>0</v>
      </c>
      <c r="DU62" s="149">
        <f t="shared" si="106"/>
        <v>0</v>
      </c>
      <c r="DV62" s="149">
        <f t="shared" si="107"/>
        <v>0</v>
      </c>
      <c r="DW62" s="149">
        <f t="shared" si="108"/>
        <v>0</v>
      </c>
      <c r="DX62" s="149">
        <f t="shared" si="109"/>
        <v>0</v>
      </c>
      <c r="DY62" s="149">
        <f t="shared" si="110"/>
        <v>0</v>
      </c>
      <c r="DZ62" s="149">
        <f t="shared" si="111"/>
        <v>0</v>
      </c>
      <c r="EA62" s="149">
        <f t="shared" si="111"/>
        <v>0</v>
      </c>
      <c r="EB62" s="149">
        <f t="shared" si="136"/>
        <v>0</v>
      </c>
      <c r="EC62" s="149">
        <f t="shared" si="112"/>
        <v>0</v>
      </c>
      <c r="ED62" s="150">
        <f t="shared" ca="1" si="137"/>
        <v>0</v>
      </c>
      <c r="EE62" s="74"/>
      <c r="EF62" s="68"/>
      <c r="EG62" s="149" t="str">
        <f t="shared" si="138"/>
        <v/>
      </c>
      <c r="EH62" s="149" t="str">
        <f t="shared" si="114"/>
        <v/>
      </c>
      <c r="EI62" s="149" t="str">
        <f t="shared" si="139"/>
        <v/>
      </c>
      <c r="EJ62" s="149">
        <f t="shared" ca="1" si="140"/>
        <v>0</v>
      </c>
      <c r="EK62" s="149">
        <f t="shared" si="141"/>
        <v>0</v>
      </c>
      <c r="EL62" s="149">
        <f t="shared" si="142"/>
        <v>0</v>
      </c>
    </row>
    <row r="63" spans="1:142" x14ac:dyDescent="0.35">
      <c r="A63" s="62">
        <f>ROWS($12:63)-1</f>
        <v>51</v>
      </c>
      <c r="B63" s="63"/>
      <c r="C63" s="64"/>
      <c r="D63" s="64"/>
      <c r="E63" s="65"/>
      <c r="F63" s="66"/>
      <c r="G63" s="67"/>
      <c r="H63" s="28">
        <f t="shared" si="121"/>
        <v>0</v>
      </c>
      <c r="I63" s="178">
        <f t="shared" si="72"/>
        <v>0</v>
      </c>
      <c r="J63" s="174">
        <f t="shared" si="122"/>
        <v>0</v>
      </c>
      <c r="K63" s="174">
        <f t="shared" si="123"/>
        <v>0</v>
      </c>
      <c r="L63" s="174">
        <f t="shared" si="124"/>
        <v>0</v>
      </c>
      <c r="M63" s="174">
        <f t="shared" si="73"/>
        <v>0</v>
      </c>
      <c r="N63" s="174">
        <f t="shared" si="74"/>
        <v>0</v>
      </c>
      <c r="O63" s="174">
        <f t="shared" si="75"/>
        <v>0</v>
      </c>
      <c r="P63" s="174">
        <f t="shared" si="125"/>
        <v>0</v>
      </c>
      <c r="Q63" s="174">
        <f t="shared" si="126"/>
        <v>0</v>
      </c>
      <c r="R63" s="174">
        <f t="shared" si="127"/>
        <v>0</v>
      </c>
      <c r="S63" s="68"/>
      <c r="T63" s="174">
        <f t="shared" si="128"/>
        <v>0</v>
      </c>
      <c r="U63" s="174">
        <f t="shared" si="76"/>
        <v>0</v>
      </c>
      <c r="V63" s="174">
        <f t="shared" si="77"/>
        <v>0</v>
      </c>
      <c r="W63" s="174">
        <f t="shared" si="129"/>
        <v>0</v>
      </c>
      <c r="X63" s="174">
        <f t="shared" si="78"/>
        <v>0</v>
      </c>
      <c r="Y63" s="174">
        <f t="shared" si="130"/>
        <v>0</v>
      </c>
      <c r="Z63" s="174">
        <f t="shared" si="131"/>
        <v>0</v>
      </c>
      <c r="AA63" s="174">
        <f t="shared" si="132"/>
        <v>0</v>
      </c>
      <c r="AB63" s="221"/>
      <c r="AC63" s="174">
        <f t="shared" si="133"/>
        <v>0</v>
      </c>
      <c r="AD63" s="179">
        <f t="shared" si="79"/>
        <v>0</v>
      </c>
      <c r="AE63" s="69"/>
      <c r="AF63" s="70"/>
      <c r="AG63" s="149">
        <f t="shared" si="134"/>
        <v>0</v>
      </c>
      <c r="AH63" s="176">
        <f t="shared" si="135"/>
        <v>0</v>
      </c>
      <c r="AI63" s="174">
        <f t="shared" si="80"/>
        <v>0</v>
      </c>
      <c r="AJ63" s="149">
        <f t="shared" si="81"/>
        <v>0</v>
      </c>
      <c r="AK63" s="71"/>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180">
        <f t="shared" si="82"/>
        <v>1</v>
      </c>
      <c r="BK63" s="149">
        <f t="shared" si="83"/>
        <v>0</v>
      </c>
      <c r="BL63" s="149">
        <f t="shared" si="43"/>
        <v>0</v>
      </c>
      <c r="BM63" s="149">
        <f t="shared" si="44"/>
        <v>0</v>
      </c>
      <c r="BN63" s="149">
        <f t="shared" si="45"/>
        <v>0</v>
      </c>
      <c r="BO63" s="149">
        <f t="shared" si="46"/>
        <v>0</v>
      </c>
      <c r="BP63" s="149">
        <f t="shared" si="47"/>
        <v>0</v>
      </c>
      <c r="BQ63" s="149">
        <f t="shared" si="48"/>
        <v>0</v>
      </c>
      <c r="BR63" s="149">
        <f t="shared" si="49"/>
        <v>0</v>
      </c>
      <c r="BS63" s="149">
        <f t="shared" si="50"/>
        <v>0</v>
      </c>
      <c r="BT63" s="149">
        <f t="shared" si="51"/>
        <v>0</v>
      </c>
      <c r="BU63" s="149">
        <f t="shared" si="52"/>
        <v>0</v>
      </c>
      <c r="BV63" s="149">
        <f t="shared" si="53"/>
        <v>0</v>
      </c>
      <c r="BW63" s="149">
        <f t="shared" si="54"/>
        <v>0</v>
      </c>
      <c r="BX63" s="149">
        <f t="shared" si="55"/>
        <v>0</v>
      </c>
      <c r="BY63" s="149">
        <f t="shared" si="56"/>
        <v>0</v>
      </c>
      <c r="BZ63" s="149">
        <f t="shared" si="57"/>
        <v>0</v>
      </c>
      <c r="CA63" s="149">
        <f t="shared" si="58"/>
        <v>0</v>
      </c>
      <c r="CB63" s="149">
        <f t="shared" si="59"/>
        <v>0</v>
      </c>
      <c r="CC63" s="149">
        <f t="shared" si="60"/>
        <v>0</v>
      </c>
      <c r="CD63" s="149">
        <f t="shared" si="61"/>
        <v>0</v>
      </c>
      <c r="CE63" s="149">
        <f t="shared" si="117"/>
        <v>0</v>
      </c>
      <c r="CF63" s="149">
        <f t="shared" si="118"/>
        <v>0</v>
      </c>
      <c r="CG63" s="149">
        <f t="shared" si="119"/>
        <v>0</v>
      </c>
      <c r="CH63" s="149">
        <f t="shared" si="120"/>
        <v>0</v>
      </c>
      <c r="CI63" s="149">
        <f t="shared" si="88"/>
        <v>0</v>
      </c>
      <c r="CJ63" s="149">
        <f t="shared" si="89"/>
        <v>0</v>
      </c>
      <c r="CK63" s="149">
        <f t="shared" si="90"/>
        <v>0</v>
      </c>
      <c r="CL63" s="149">
        <f t="shared" si="116"/>
        <v>0</v>
      </c>
      <c r="CM63" s="149">
        <f t="shared" si="91"/>
        <v>0</v>
      </c>
      <c r="CN63" s="150">
        <f t="shared" si="92"/>
        <v>0</v>
      </c>
      <c r="CO63" s="71"/>
      <c r="CP63" s="72"/>
      <c r="CQ63" s="72"/>
      <c r="CR63" s="72"/>
      <c r="CS63" s="72"/>
      <c r="CT63" s="72"/>
      <c r="CU63" s="72"/>
      <c r="CV63" s="72"/>
      <c r="CW63" s="72"/>
      <c r="CX63" s="72"/>
      <c r="CY63" s="72"/>
      <c r="CZ63" s="72"/>
      <c r="DA63" s="72"/>
      <c r="DB63" s="72"/>
      <c r="DC63" s="72"/>
      <c r="DD63" s="72"/>
      <c r="DE63" s="72"/>
      <c r="DF63" s="72"/>
      <c r="DG63" s="73"/>
      <c r="DH63" s="149">
        <f t="shared" si="93"/>
        <v>0</v>
      </c>
      <c r="DI63" s="149">
        <f t="shared" si="94"/>
        <v>0</v>
      </c>
      <c r="DJ63" s="149">
        <f t="shared" si="95"/>
        <v>0</v>
      </c>
      <c r="DK63" s="149">
        <f t="shared" si="96"/>
        <v>0</v>
      </c>
      <c r="DL63" s="149">
        <f t="shared" si="97"/>
        <v>0</v>
      </c>
      <c r="DM63" s="149">
        <f t="shared" si="98"/>
        <v>0</v>
      </c>
      <c r="DN63" s="149">
        <f t="shared" si="99"/>
        <v>0</v>
      </c>
      <c r="DO63" s="149">
        <f t="shared" si="100"/>
        <v>0</v>
      </c>
      <c r="DP63" s="149">
        <f t="shared" si="101"/>
        <v>0</v>
      </c>
      <c r="DQ63" s="149">
        <f t="shared" si="102"/>
        <v>0</v>
      </c>
      <c r="DR63" s="149">
        <f t="shared" si="103"/>
        <v>0</v>
      </c>
      <c r="DS63" s="149">
        <f t="shared" si="104"/>
        <v>0</v>
      </c>
      <c r="DT63" s="149">
        <f t="shared" si="105"/>
        <v>0</v>
      </c>
      <c r="DU63" s="149">
        <f t="shared" si="106"/>
        <v>0</v>
      </c>
      <c r="DV63" s="149">
        <f t="shared" si="107"/>
        <v>0</v>
      </c>
      <c r="DW63" s="149">
        <f t="shared" si="108"/>
        <v>0</v>
      </c>
      <c r="DX63" s="149">
        <f t="shared" si="109"/>
        <v>0</v>
      </c>
      <c r="DY63" s="149">
        <f t="shared" si="110"/>
        <v>0</v>
      </c>
      <c r="DZ63" s="149">
        <f t="shared" si="111"/>
        <v>0</v>
      </c>
      <c r="EA63" s="149">
        <f t="shared" si="111"/>
        <v>0</v>
      </c>
      <c r="EB63" s="149">
        <f t="shared" si="136"/>
        <v>0</v>
      </c>
      <c r="EC63" s="149">
        <f t="shared" si="112"/>
        <v>0</v>
      </c>
      <c r="ED63" s="150">
        <f t="shared" ca="1" si="137"/>
        <v>0</v>
      </c>
      <c r="EE63" s="74"/>
      <c r="EF63" s="68"/>
      <c r="EG63" s="149" t="str">
        <f t="shared" si="138"/>
        <v/>
      </c>
      <c r="EH63" s="149" t="str">
        <f t="shared" si="114"/>
        <v/>
      </c>
      <c r="EI63" s="149" t="str">
        <f t="shared" si="139"/>
        <v/>
      </c>
      <c r="EJ63" s="149">
        <f t="shared" ca="1" si="140"/>
        <v>0</v>
      </c>
      <c r="EK63" s="149">
        <f t="shared" si="141"/>
        <v>0</v>
      </c>
      <c r="EL63" s="149">
        <f t="shared" si="142"/>
        <v>0</v>
      </c>
    </row>
    <row r="64" spans="1:142" x14ac:dyDescent="0.35">
      <c r="A64" s="62">
        <f>ROWS($12:64)-1</f>
        <v>52</v>
      </c>
      <c r="B64" s="63"/>
      <c r="C64" s="64"/>
      <c r="D64" s="64"/>
      <c r="E64" s="65"/>
      <c r="F64" s="66"/>
      <c r="G64" s="67"/>
      <c r="H64" s="28">
        <f t="shared" si="121"/>
        <v>0</v>
      </c>
      <c r="I64" s="178">
        <f t="shared" si="72"/>
        <v>0</v>
      </c>
      <c r="J64" s="174">
        <f t="shared" si="122"/>
        <v>0</v>
      </c>
      <c r="K64" s="174">
        <f t="shared" si="123"/>
        <v>0</v>
      </c>
      <c r="L64" s="174">
        <f t="shared" si="124"/>
        <v>0</v>
      </c>
      <c r="M64" s="174">
        <f t="shared" si="73"/>
        <v>0</v>
      </c>
      <c r="N64" s="174">
        <f t="shared" si="74"/>
        <v>0</v>
      </c>
      <c r="O64" s="174">
        <f t="shared" si="75"/>
        <v>0</v>
      </c>
      <c r="P64" s="174">
        <f t="shared" si="125"/>
        <v>0</v>
      </c>
      <c r="Q64" s="174">
        <f t="shared" si="126"/>
        <v>0</v>
      </c>
      <c r="R64" s="174">
        <f t="shared" si="127"/>
        <v>0</v>
      </c>
      <c r="S64" s="68"/>
      <c r="T64" s="174">
        <f t="shared" si="128"/>
        <v>0</v>
      </c>
      <c r="U64" s="174">
        <f t="shared" si="76"/>
        <v>0</v>
      </c>
      <c r="V64" s="174">
        <f t="shared" si="77"/>
        <v>0</v>
      </c>
      <c r="W64" s="174">
        <f t="shared" si="129"/>
        <v>0</v>
      </c>
      <c r="X64" s="174">
        <f t="shared" si="78"/>
        <v>0</v>
      </c>
      <c r="Y64" s="174">
        <f t="shared" si="130"/>
        <v>0</v>
      </c>
      <c r="Z64" s="174">
        <f t="shared" si="131"/>
        <v>0</v>
      </c>
      <c r="AA64" s="174">
        <f t="shared" si="132"/>
        <v>0</v>
      </c>
      <c r="AB64" s="221"/>
      <c r="AC64" s="174">
        <f t="shared" si="133"/>
        <v>0</v>
      </c>
      <c r="AD64" s="179">
        <f t="shared" si="79"/>
        <v>0</v>
      </c>
      <c r="AE64" s="69"/>
      <c r="AF64" s="70"/>
      <c r="AG64" s="149">
        <f t="shared" si="134"/>
        <v>0</v>
      </c>
      <c r="AH64" s="176">
        <f t="shared" si="135"/>
        <v>0</v>
      </c>
      <c r="AI64" s="174">
        <f t="shared" si="80"/>
        <v>0</v>
      </c>
      <c r="AJ64" s="149">
        <f t="shared" si="81"/>
        <v>0</v>
      </c>
      <c r="AK64" s="71"/>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180">
        <f t="shared" si="82"/>
        <v>1</v>
      </c>
      <c r="BK64" s="149">
        <f t="shared" si="83"/>
        <v>0</v>
      </c>
      <c r="BL64" s="149">
        <f t="shared" si="43"/>
        <v>0</v>
      </c>
      <c r="BM64" s="149">
        <f t="shared" si="44"/>
        <v>0</v>
      </c>
      <c r="BN64" s="149">
        <f t="shared" si="45"/>
        <v>0</v>
      </c>
      <c r="BO64" s="149">
        <f t="shared" si="46"/>
        <v>0</v>
      </c>
      <c r="BP64" s="149">
        <f t="shared" si="47"/>
        <v>0</v>
      </c>
      <c r="BQ64" s="149">
        <f t="shared" si="48"/>
        <v>0</v>
      </c>
      <c r="BR64" s="149">
        <f t="shared" si="49"/>
        <v>0</v>
      </c>
      <c r="BS64" s="149">
        <f t="shared" si="50"/>
        <v>0</v>
      </c>
      <c r="BT64" s="149">
        <f t="shared" si="51"/>
        <v>0</v>
      </c>
      <c r="BU64" s="149">
        <f t="shared" si="52"/>
        <v>0</v>
      </c>
      <c r="BV64" s="149">
        <f t="shared" si="53"/>
        <v>0</v>
      </c>
      <c r="BW64" s="149">
        <f t="shared" si="54"/>
        <v>0</v>
      </c>
      <c r="BX64" s="149">
        <f t="shared" si="55"/>
        <v>0</v>
      </c>
      <c r="BY64" s="149">
        <f t="shared" si="56"/>
        <v>0</v>
      </c>
      <c r="BZ64" s="149">
        <f t="shared" si="57"/>
        <v>0</v>
      </c>
      <c r="CA64" s="149">
        <f t="shared" si="58"/>
        <v>0</v>
      </c>
      <c r="CB64" s="149">
        <f t="shared" si="59"/>
        <v>0</v>
      </c>
      <c r="CC64" s="149">
        <f t="shared" si="60"/>
        <v>0</v>
      </c>
      <c r="CD64" s="149">
        <f t="shared" si="61"/>
        <v>0</v>
      </c>
      <c r="CE64" s="149">
        <f t="shared" si="117"/>
        <v>0</v>
      </c>
      <c r="CF64" s="149">
        <f t="shared" si="118"/>
        <v>0</v>
      </c>
      <c r="CG64" s="149">
        <f t="shared" si="119"/>
        <v>0</v>
      </c>
      <c r="CH64" s="149">
        <f t="shared" si="120"/>
        <v>0</v>
      </c>
      <c r="CI64" s="149">
        <f t="shared" si="88"/>
        <v>0</v>
      </c>
      <c r="CJ64" s="149">
        <f t="shared" si="89"/>
        <v>0</v>
      </c>
      <c r="CK64" s="149">
        <f t="shared" si="90"/>
        <v>0</v>
      </c>
      <c r="CL64" s="149">
        <f t="shared" si="116"/>
        <v>0</v>
      </c>
      <c r="CM64" s="149">
        <f t="shared" si="91"/>
        <v>0</v>
      </c>
      <c r="CN64" s="150">
        <f t="shared" si="92"/>
        <v>0</v>
      </c>
      <c r="CO64" s="71"/>
      <c r="CP64" s="72"/>
      <c r="CQ64" s="72"/>
      <c r="CR64" s="72"/>
      <c r="CS64" s="72"/>
      <c r="CT64" s="72"/>
      <c r="CU64" s="72"/>
      <c r="CV64" s="72"/>
      <c r="CW64" s="72"/>
      <c r="CX64" s="72"/>
      <c r="CY64" s="72"/>
      <c r="CZ64" s="72"/>
      <c r="DA64" s="72"/>
      <c r="DB64" s="72"/>
      <c r="DC64" s="72"/>
      <c r="DD64" s="72"/>
      <c r="DE64" s="72"/>
      <c r="DF64" s="72"/>
      <c r="DG64" s="73"/>
      <c r="DH64" s="149">
        <f t="shared" si="93"/>
        <v>0</v>
      </c>
      <c r="DI64" s="149">
        <f t="shared" si="94"/>
        <v>0</v>
      </c>
      <c r="DJ64" s="149">
        <f t="shared" si="95"/>
        <v>0</v>
      </c>
      <c r="DK64" s="149">
        <f t="shared" si="96"/>
        <v>0</v>
      </c>
      <c r="DL64" s="149">
        <f t="shared" si="97"/>
        <v>0</v>
      </c>
      <c r="DM64" s="149">
        <f t="shared" si="98"/>
        <v>0</v>
      </c>
      <c r="DN64" s="149">
        <f t="shared" si="99"/>
        <v>0</v>
      </c>
      <c r="DO64" s="149">
        <f t="shared" si="100"/>
        <v>0</v>
      </c>
      <c r="DP64" s="149">
        <f t="shared" si="101"/>
        <v>0</v>
      </c>
      <c r="DQ64" s="149">
        <f t="shared" si="102"/>
        <v>0</v>
      </c>
      <c r="DR64" s="149">
        <f t="shared" si="103"/>
        <v>0</v>
      </c>
      <c r="DS64" s="149">
        <f t="shared" si="104"/>
        <v>0</v>
      </c>
      <c r="DT64" s="149">
        <f t="shared" si="105"/>
        <v>0</v>
      </c>
      <c r="DU64" s="149">
        <f t="shared" si="106"/>
        <v>0</v>
      </c>
      <c r="DV64" s="149">
        <f t="shared" si="107"/>
        <v>0</v>
      </c>
      <c r="DW64" s="149">
        <f t="shared" si="108"/>
        <v>0</v>
      </c>
      <c r="DX64" s="149">
        <f t="shared" si="109"/>
        <v>0</v>
      </c>
      <c r="DY64" s="149">
        <f t="shared" si="110"/>
        <v>0</v>
      </c>
      <c r="DZ64" s="149">
        <f t="shared" si="111"/>
        <v>0</v>
      </c>
      <c r="EA64" s="149">
        <f t="shared" si="111"/>
        <v>0</v>
      </c>
      <c r="EB64" s="149">
        <f t="shared" si="136"/>
        <v>0</v>
      </c>
      <c r="EC64" s="149">
        <f t="shared" si="112"/>
        <v>0</v>
      </c>
      <c r="ED64" s="150">
        <f t="shared" ca="1" si="137"/>
        <v>0</v>
      </c>
      <c r="EE64" s="74"/>
      <c r="EF64" s="68"/>
      <c r="EG64" s="149" t="str">
        <f t="shared" si="138"/>
        <v/>
      </c>
      <c r="EH64" s="149" t="str">
        <f t="shared" si="114"/>
        <v/>
      </c>
      <c r="EI64" s="149" t="str">
        <f t="shared" si="139"/>
        <v/>
      </c>
      <c r="EJ64" s="149">
        <f t="shared" ca="1" si="140"/>
        <v>0</v>
      </c>
      <c r="EK64" s="149">
        <f t="shared" si="141"/>
        <v>0</v>
      </c>
      <c r="EL64" s="149">
        <f t="shared" si="142"/>
        <v>0</v>
      </c>
    </row>
    <row r="65" spans="1:142" x14ac:dyDescent="0.35">
      <c r="A65" s="62">
        <f>ROWS($12:65)-1</f>
        <v>53</v>
      </c>
      <c r="B65" s="63"/>
      <c r="C65" s="64"/>
      <c r="D65" s="64"/>
      <c r="E65" s="65"/>
      <c r="F65" s="66"/>
      <c r="G65" s="67"/>
      <c r="H65" s="28">
        <f t="shared" si="121"/>
        <v>0</v>
      </c>
      <c r="I65" s="178">
        <f t="shared" si="72"/>
        <v>0</v>
      </c>
      <c r="J65" s="174">
        <f t="shared" si="122"/>
        <v>0</v>
      </c>
      <c r="K65" s="174">
        <f t="shared" si="123"/>
        <v>0</v>
      </c>
      <c r="L65" s="174">
        <f t="shared" si="124"/>
        <v>0</v>
      </c>
      <c r="M65" s="174">
        <f t="shared" si="73"/>
        <v>0</v>
      </c>
      <c r="N65" s="174">
        <f t="shared" si="74"/>
        <v>0</v>
      </c>
      <c r="O65" s="174">
        <f t="shared" si="75"/>
        <v>0</v>
      </c>
      <c r="P65" s="174">
        <f t="shared" si="125"/>
        <v>0</v>
      </c>
      <c r="Q65" s="174">
        <f t="shared" si="126"/>
        <v>0</v>
      </c>
      <c r="R65" s="174">
        <f t="shared" si="127"/>
        <v>0</v>
      </c>
      <c r="S65" s="68"/>
      <c r="T65" s="174">
        <f t="shared" si="128"/>
        <v>0</v>
      </c>
      <c r="U65" s="174">
        <f t="shared" si="76"/>
        <v>0</v>
      </c>
      <c r="V65" s="174">
        <f t="shared" si="77"/>
        <v>0</v>
      </c>
      <c r="W65" s="174">
        <f t="shared" si="129"/>
        <v>0</v>
      </c>
      <c r="X65" s="174">
        <f t="shared" si="78"/>
        <v>0</v>
      </c>
      <c r="Y65" s="174">
        <f t="shared" si="130"/>
        <v>0</v>
      </c>
      <c r="Z65" s="174">
        <f t="shared" si="131"/>
        <v>0</v>
      </c>
      <c r="AA65" s="174">
        <f t="shared" si="132"/>
        <v>0</v>
      </c>
      <c r="AB65" s="221"/>
      <c r="AC65" s="174">
        <f t="shared" si="133"/>
        <v>0</v>
      </c>
      <c r="AD65" s="179">
        <f t="shared" si="79"/>
        <v>0</v>
      </c>
      <c r="AE65" s="69"/>
      <c r="AF65" s="70"/>
      <c r="AG65" s="149">
        <f t="shared" si="134"/>
        <v>0</v>
      </c>
      <c r="AH65" s="176">
        <f t="shared" si="135"/>
        <v>0</v>
      </c>
      <c r="AI65" s="174">
        <f t="shared" si="80"/>
        <v>0</v>
      </c>
      <c r="AJ65" s="149">
        <f t="shared" si="81"/>
        <v>0</v>
      </c>
      <c r="AK65" s="71"/>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180">
        <f t="shared" si="82"/>
        <v>1</v>
      </c>
      <c r="BK65" s="149">
        <f t="shared" si="83"/>
        <v>0</v>
      </c>
      <c r="BL65" s="149">
        <f t="shared" si="43"/>
        <v>0</v>
      </c>
      <c r="BM65" s="149">
        <f t="shared" si="44"/>
        <v>0</v>
      </c>
      <c r="BN65" s="149">
        <f t="shared" si="45"/>
        <v>0</v>
      </c>
      <c r="BO65" s="149">
        <f t="shared" si="46"/>
        <v>0</v>
      </c>
      <c r="BP65" s="149">
        <f t="shared" si="47"/>
        <v>0</v>
      </c>
      <c r="BQ65" s="149">
        <f t="shared" si="48"/>
        <v>0</v>
      </c>
      <c r="BR65" s="149">
        <f t="shared" si="49"/>
        <v>0</v>
      </c>
      <c r="BS65" s="149">
        <f t="shared" si="50"/>
        <v>0</v>
      </c>
      <c r="BT65" s="149">
        <f t="shared" si="51"/>
        <v>0</v>
      </c>
      <c r="BU65" s="149">
        <f t="shared" si="52"/>
        <v>0</v>
      </c>
      <c r="BV65" s="149">
        <f t="shared" si="53"/>
        <v>0</v>
      </c>
      <c r="BW65" s="149">
        <f t="shared" si="54"/>
        <v>0</v>
      </c>
      <c r="BX65" s="149">
        <f t="shared" si="55"/>
        <v>0</v>
      </c>
      <c r="BY65" s="149">
        <f t="shared" si="56"/>
        <v>0</v>
      </c>
      <c r="BZ65" s="149">
        <f t="shared" si="57"/>
        <v>0</v>
      </c>
      <c r="CA65" s="149">
        <f t="shared" si="58"/>
        <v>0</v>
      </c>
      <c r="CB65" s="149">
        <f t="shared" si="59"/>
        <v>0</v>
      </c>
      <c r="CC65" s="149">
        <f t="shared" si="60"/>
        <v>0</v>
      </c>
      <c r="CD65" s="149">
        <f t="shared" si="61"/>
        <v>0</v>
      </c>
      <c r="CE65" s="149">
        <f t="shared" si="117"/>
        <v>0</v>
      </c>
      <c r="CF65" s="149">
        <f t="shared" si="118"/>
        <v>0</v>
      </c>
      <c r="CG65" s="149">
        <f t="shared" si="119"/>
        <v>0</v>
      </c>
      <c r="CH65" s="149">
        <f t="shared" si="120"/>
        <v>0</v>
      </c>
      <c r="CI65" s="149">
        <f t="shared" si="88"/>
        <v>0</v>
      </c>
      <c r="CJ65" s="149">
        <f t="shared" si="89"/>
        <v>0</v>
      </c>
      <c r="CK65" s="149">
        <f t="shared" si="90"/>
        <v>0</v>
      </c>
      <c r="CL65" s="149">
        <f t="shared" si="116"/>
        <v>0</v>
      </c>
      <c r="CM65" s="149">
        <f t="shared" si="91"/>
        <v>0</v>
      </c>
      <c r="CN65" s="150">
        <f t="shared" si="92"/>
        <v>0</v>
      </c>
      <c r="CO65" s="71"/>
      <c r="CP65" s="72"/>
      <c r="CQ65" s="72"/>
      <c r="CR65" s="72"/>
      <c r="CS65" s="72"/>
      <c r="CT65" s="72"/>
      <c r="CU65" s="72"/>
      <c r="CV65" s="72"/>
      <c r="CW65" s="72"/>
      <c r="CX65" s="72"/>
      <c r="CY65" s="72"/>
      <c r="CZ65" s="72"/>
      <c r="DA65" s="72"/>
      <c r="DB65" s="72"/>
      <c r="DC65" s="72"/>
      <c r="DD65" s="72"/>
      <c r="DE65" s="72"/>
      <c r="DF65" s="72"/>
      <c r="DG65" s="73"/>
      <c r="DH65" s="149">
        <f t="shared" si="93"/>
        <v>0</v>
      </c>
      <c r="DI65" s="149">
        <f t="shared" si="94"/>
        <v>0</v>
      </c>
      <c r="DJ65" s="149">
        <f t="shared" si="95"/>
        <v>0</v>
      </c>
      <c r="DK65" s="149">
        <f t="shared" si="96"/>
        <v>0</v>
      </c>
      <c r="DL65" s="149">
        <f t="shared" si="97"/>
        <v>0</v>
      </c>
      <c r="DM65" s="149">
        <f t="shared" si="98"/>
        <v>0</v>
      </c>
      <c r="DN65" s="149">
        <f t="shared" si="99"/>
        <v>0</v>
      </c>
      <c r="DO65" s="149">
        <f t="shared" si="100"/>
        <v>0</v>
      </c>
      <c r="DP65" s="149">
        <f t="shared" si="101"/>
        <v>0</v>
      </c>
      <c r="DQ65" s="149">
        <f t="shared" si="102"/>
        <v>0</v>
      </c>
      <c r="DR65" s="149">
        <f t="shared" si="103"/>
        <v>0</v>
      </c>
      <c r="DS65" s="149">
        <f t="shared" si="104"/>
        <v>0</v>
      </c>
      <c r="DT65" s="149">
        <f t="shared" si="105"/>
        <v>0</v>
      </c>
      <c r="DU65" s="149">
        <f t="shared" si="106"/>
        <v>0</v>
      </c>
      <c r="DV65" s="149">
        <f t="shared" si="107"/>
        <v>0</v>
      </c>
      <c r="DW65" s="149">
        <f t="shared" si="108"/>
        <v>0</v>
      </c>
      <c r="DX65" s="149">
        <f t="shared" si="109"/>
        <v>0</v>
      </c>
      <c r="DY65" s="149">
        <f t="shared" si="110"/>
        <v>0</v>
      </c>
      <c r="DZ65" s="149">
        <f t="shared" si="111"/>
        <v>0</v>
      </c>
      <c r="EA65" s="149">
        <f t="shared" si="111"/>
        <v>0</v>
      </c>
      <c r="EB65" s="149">
        <f t="shared" si="136"/>
        <v>0</v>
      </c>
      <c r="EC65" s="149">
        <f t="shared" si="112"/>
        <v>0</v>
      </c>
      <c r="ED65" s="150">
        <f t="shared" ca="1" si="137"/>
        <v>0</v>
      </c>
      <c r="EE65" s="74"/>
      <c r="EF65" s="68"/>
      <c r="EG65" s="149" t="str">
        <f t="shared" si="138"/>
        <v/>
      </c>
      <c r="EH65" s="149" t="str">
        <f t="shared" si="114"/>
        <v/>
      </c>
      <c r="EI65" s="149" t="str">
        <f t="shared" si="139"/>
        <v/>
      </c>
      <c r="EJ65" s="149">
        <f t="shared" ca="1" si="140"/>
        <v>0</v>
      </c>
      <c r="EK65" s="149">
        <f t="shared" si="141"/>
        <v>0</v>
      </c>
      <c r="EL65" s="149">
        <f t="shared" si="142"/>
        <v>0</v>
      </c>
    </row>
    <row r="66" spans="1:142" x14ac:dyDescent="0.35">
      <c r="A66" s="62">
        <f>ROWS($12:66)-1</f>
        <v>54</v>
      </c>
      <c r="B66" s="63"/>
      <c r="C66" s="64"/>
      <c r="D66" s="64"/>
      <c r="E66" s="65"/>
      <c r="F66" s="66"/>
      <c r="G66" s="67"/>
      <c r="H66" s="28">
        <f t="shared" si="121"/>
        <v>0</v>
      </c>
      <c r="I66" s="178">
        <f t="shared" si="72"/>
        <v>0</v>
      </c>
      <c r="J66" s="174">
        <f t="shared" si="122"/>
        <v>0</v>
      </c>
      <c r="K66" s="174">
        <f t="shared" si="123"/>
        <v>0</v>
      </c>
      <c r="L66" s="174">
        <f t="shared" si="124"/>
        <v>0</v>
      </c>
      <c r="M66" s="174">
        <f t="shared" si="73"/>
        <v>0</v>
      </c>
      <c r="N66" s="174">
        <f t="shared" si="74"/>
        <v>0</v>
      </c>
      <c r="O66" s="174">
        <f t="shared" si="75"/>
        <v>0</v>
      </c>
      <c r="P66" s="174">
        <f t="shared" si="125"/>
        <v>0</v>
      </c>
      <c r="Q66" s="174">
        <f t="shared" si="126"/>
        <v>0</v>
      </c>
      <c r="R66" s="174">
        <f t="shared" si="127"/>
        <v>0</v>
      </c>
      <c r="S66" s="68"/>
      <c r="T66" s="174">
        <f t="shared" si="128"/>
        <v>0</v>
      </c>
      <c r="U66" s="174">
        <f t="shared" si="76"/>
        <v>0</v>
      </c>
      <c r="V66" s="174">
        <f t="shared" si="77"/>
        <v>0</v>
      </c>
      <c r="W66" s="174">
        <f t="shared" si="129"/>
        <v>0</v>
      </c>
      <c r="X66" s="174">
        <f t="shared" si="78"/>
        <v>0</v>
      </c>
      <c r="Y66" s="174">
        <f t="shared" si="130"/>
        <v>0</v>
      </c>
      <c r="Z66" s="174">
        <f t="shared" si="131"/>
        <v>0</v>
      </c>
      <c r="AA66" s="174">
        <f t="shared" si="132"/>
        <v>0</v>
      </c>
      <c r="AB66" s="221"/>
      <c r="AC66" s="174">
        <f t="shared" si="133"/>
        <v>0</v>
      </c>
      <c r="AD66" s="179">
        <f t="shared" si="79"/>
        <v>0</v>
      </c>
      <c r="AE66" s="69"/>
      <c r="AF66" s="70"/>
      <c r="AG66" s="149">
        <f t="shared" si="134"/>
        <v>0</v>
      </c>
      <c r="AH66" s="176">
        <f t="shared" si="135"/>
        <v>0</v>
      </c>
      <c r="AI66" s="174">
        <f t="shared" si="80"/>
        <v>0</v>
      </c>
      <c r="AJ66" s="149">
        <f t="shared" si="81"/>
        <v>0</v>
      </c>
      <c r="AK66" s="71"/>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180">
        <f t="shared" si="82"/>
        <v>1</v>
      </c>
      <c r="BK66" s="149">
        <f t="shared" si="83"/>
        <v>0</v>
      </c>
      <c r="BL66" s="149">
        <f t="shared" si="43"/>
        <v>0</v>
      </c>
      <c r="BM66" s="149">
        <f t="shared" si="44"/>
        <v>0</v>
      </c>
      <c r="BN66" s="149">
        <f t="shared" si="45"/>
        <v>0</v>
      </c>
      <c r="BO66" s="149">
        <f t="shared" si="46"/>
        <v>0</v>
      </c>
      <c r="BP66" s="149">
        <f t="shared" si="47"/>
        <v>0</v>
      </c>
      <c r="BQ66" s="149">
        <f t="shared" si="48"/>
        <v>0</v>
      </c>
      <c r="BR66" s="149">
        <f t="shared" si="49"/>
        <v>0</v>
      </c>
      <c r="BS66" s="149">
        <f t="shared" si="50"/>
        <v>0</v>
      </c>
      <c r="BT66" s="149">
        <f t="shared" si="51"/>
        <v>0</v>
      </c>
      <c r="BU66" s="149">
        <f t="shared" si="52"/>
        <v>0</v>
      </c>
      <c r="BV66" s="149">
        <f t="shared" si="53"/>
        <v>0</v>
      </c>
      <c r="BW66" s="149">
        <f t="shared" si="54"/>
        <v>0</v>
      </c>
      <c r="BX66" s="149">
        <f t="shared" si="55"/>
        <v>0</v>
      </c>
      <c r="BY66" s="149">
        <f t="shared" si="56"/>
        <v>0</v>
      </c>
      <c r="BZ66" s="149">
        <f t="shared" si="57"/>
        <v>0</v>
      </c>
      <c r="CA66" s="149">
        <f t="shared" si="58"/>
        <v>0</v>
      </c>
      <c r="CB66" s="149">
        <f t="shared" si="59"/>
        <v>0</v>
      </c>
      <c r="CC66" s="149">
        <f t="shared" si="60"/>
        <v>0</v>
      </c>
      <c r="CD66" s="149">
        <f t="shared" si="61"/>
        <v>0</v>
      </c>
      <c r="CE66" s="149">
        <f t="shared" si="117"/>
        <v>0</v>
      </c>
      <c r="CF66" s="149">
        <f t="shared" si="118"/>
        <v>0</v>
      </c>
      <c r="CG66" s="149">
        <f t="shared" si="119"/>
        <v>0</v>
      </c>
      <c r="CH66" s="149">
        <f t="shared" si="120"/>
        <v>0</v>
      </c>
      <c r="CI66" s="149">
        <f t="shared" si="88"/>
        <v>0</v>
      </c>
      <c r="CJ66" s="149">
        <f t="shared" si="89"/>
        <v>0</v>
      </c>
      <c r="CK66" s="149">
        <f t="shared" si="90"/>
        <v>0</v>
      </c>
      <c r="CL66" s="149">
        <f t="shared" si="116"/>
        <v>0</v>
      </c>
      <c r="CM66" s="149">
        <f t="shared" si="91"/>
        <v>0</v>
      </c>
      <c r="CN66" s="150">
        <f t="shared" si="92"/>
        <v>0</v>
      </c>
      <c r="CO66" s="71"/>
      <c r="CP66" s="72"/>
      <c r="CQ66" s="72"/>
      <c r="CR66" s="72"/>
      <c r="CS66" s="72"/>
      <c r="CT66" s="72"/>
      <c r="CU66" s="72"/>
      <c r="CV66" s="72"/>
      <c r="CW66" s="72"/>
      <c r="CX66" s="72"/>
      <c r="CY66" s="72"/>
      <c r="CZ66" s="72"/>
      <c r="DA66" s="72"/>
      <c r="DB66" s="72"/>
      <c r="DC66" s="72"/>
      <c r="DD66" s="72"/>
      <c r="DE66" s="72"/>
      <c r="DF66" s="72"/>
      <c r="DG66" s="73"/>
      <c r="DH66" s="149">
        <f t="shared" si="93"/>
        <v>0</v>
      </c>
      <c r="DI66" s="149">
        <f t="shared" si="94"/>
        <v>0</v>
      </c>
      <c r="DJ66" s="149">
        <f t="shared" si="95"/>
        <v>0</v>
      </c>
      <c r="DK66" s="149">
        <f t="shared" si="96"/>
        <v>0</v>
      </c>
      <c r="DL66" s="149">
        <f t="shared" si="97"/>
        <v>0</v>
      </c>
      <c r="DM66" s="149">
        <f t="shared" si="98"/>
        <v>0</v>
      </c>
      <c r="DN66" s="149">
        <f t="shared" si="99"/>
        <v>0</v>
      </c>
      <c r="DO66" s="149">
        <f t="shared" si="100"/>
        <v>0</v>
      </c>
      <c r="DP66" s="149">
        <f t="shared" si="101"/>
        <v>0</v>
      </c>
      <c r="DQ66" s="149">
        <f t="shared" si="102"/>
        <v>0</v>
      </c>
      <c r="DR66" s="149">
        <f t="shared" si="103"/>
        <v>0</v>
      </c>
      <c r="DS66" s="149">
        <f t="shared" si="104"/>
        <v>0</v>
      </c>
      <c r="DT66" s="149">
        <f t="shared" si="105"/>
        <v>0</v>
      </c>
      <c r="DU66" s="149">
        <f t="shared" si="106"/>
        <v>0</v>
      </c>
      <c r="DV66" s="149">
        <f t="shared" si="107"/>
        <v>0</v>
      </c>
      <c r="DW66" s="149">
        <f t="shared" si="108"/>
        <v>0</v>
      </c>
      <c r="DX66" s="149">
        <f t="shared" si="109"/>
        <v>0</v>
      </c>
      <c r="DY66" s="149">
        <f t="shared" si="110"/>
        <v>0</v>
      </c>
      <c r="DZ66" s="149">
        <f t="shared" si="111"/>
        <v>0</v>
      </c>
      <c r="EA66" s="149">
        <f t="shared" si="111"/>
        <v>0</v>
      </c>
      <c r="EB66" s="149">
        <f t="shared" si="136"/>
        <v>0</v>
      </c>
      <c r="EC66" s="149">
        <f t="shared" si="112"/>
        <v>0</v>
      </c>
      <c r="ED66" s="150">
        <f t="shared" ca="1" si="137"/>
        <v>0</v>
      </c>
      <c r="EE66" s="74"/>
      <c r="EF66" s="68"/>
      <c r="EG66" s="149" t="str">
        <f t="shared" si="138"/>
        <v/>
      </c>
      <c r="EH66" s="149" t="str">
        <f t="shared" si="114"/>
        <v/>
      </c>
      <c r="EI66" s="149" t="str">
        <f t="shared" si="139"/>
        <v/>
      </c>
      <c r="EJ66" s="149">
        <f t="shared" ca="1" si="140"/>
        <v>0</v>
      </c>
      <c r="EK66" s="149">
        <f t="shared" si="141"/>
        <v>0</v>
      </c>
      <c r="EL66" s="149">
        <f t="shared" si="142"/>
        <v>0</v>
      </c>
    </row>
    <row r="67" spans="1:142" x14ac:dyDescent="0.35">
      <c r="A67" s="62">
        <f>ROWS($12:67)-1</f>
        <v>55</v>
      </c>
      <c r="B67" s="63"/>
      <c r="C67" s="64"/>
      <c r="D67" s="64"/>
      <c r="E67" s="65"/>
      <c r="F67" s="66"/>
      <c r="G67" s="67"/>
      <c r="H67" s="28">
        <f t="shared" si="121"/>
        <v>0</v>
      </c>
      <c r="I67" s="178">
        <f t="shared" si="72"/>
        <v>0</v>
      </c>
      <c r="J67" s="174">
        <f t="shared" si="122"/>
        <v>0</v>
      </c>
      <c r="K67" s="174">
        <f t="shared" si="123"/>
        <v>0</v>
      </c>
      <c r="L67" s="174">
        <f t="shared" si="124"/>
        <v>0</v>
      </c>
      <c r="M67" s="174">
        <f t="shared" si="73"/>
        <v>0</v>
      </c>
      <c r="N67" s="174">
        <f t="shared" si="74"/>
        <v>0</v>
      </c>
      <c r="O67" s="174">
        <f t="shared" si="75"/>
        <v>0</v>
      </c>
      <c r="P67" s="174">
        <f t="shared" si="125"/>
        <v>0</v>
      </c>
      <c r="Q67" s="174">
        <f t="shared" si="126"/>
        <v>0</v>
      </c>
      <c r="R67" s="174">
        <f t="shared" si="127"/>
        <v>0</v>
      </c>
      <c r="S67" s="68"/>
      <c r="T67" s="174">
        <f t="shared" si="128"/>
        <v>0</v>
      </c>
      <c r="U67" s="174">
        <f t="shared" si="76"/>
        <v>0</v>
      </c>
      <c r="V67" s="174">
        <f t="shared" si="77"/>
        <v>0</v>
      </c>
      <c r="W67" s="174">
        <f t="shared" si="129"/>
        <v>0</v>
      </c>
      <c r="X67" s="174">
        <f t="shared" si="78"/>
        <v>0</v>
      </c>
      <c r="Y67" s="174">
        <f t="shared" si="130"/>
        <v>0</v>
      </c>
      <c r="Z67" s="174">
        <f t="shared" si="131"/>
        <v>0</v>
      </c>
      <c r="AA67" s="174">
        <f t="shared" si="132"/>
        <v>0</v>
      </c>
      <c r="AB67" s="221"/>
      <c r="AC67" s="174">
        <f t="shared" si="133"/>
        <v>0</v>
      </c>
      <c r="AD67" s="179">
        <f t="shared" si="79"/>
        <v>0</v>
      </c>
      <c r="AE67" s="69"/>
      <c r="AF67" s="70"/>
      <c r="AG67" s="149">
        <f t="shared" si="134"/>
        <v>0</v>
      </c>
      <c r="AH67" s="176">
        <f t="shared" si="135"/>
        <v>0</v>
      </c>
      <c r="AI67" s="174">
        <f t="shared" si="80"/>
        <v>0</v>
      </c>
      <c r="AJ67" s="149">
        <f t="shared" si="81"/>
        <v>0</v>
      </c>
      <c r="AK67" s="71"/>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180">
        <f t="shared" si="82"/>
        <v>1</v>
      </c>
      <c r="BK67" s="149">
        <f t="shared" si="83"/>
        <v>0</v>
      </c>
      <c r="BL67" s="149">
        <f t="shared" si="43"/>
        <v>0</v>
      </c>
      <c r="BM67" s="149">
        <f t="shared" si="44"/>
        <v>0</v>
      </c>
      <c r="BN67" s="149">
        <f t="shared" si="45"/>
        <v>0</v>
      </c>
      <c r="BO67" s="149">
        <f t="shared" si="46"/>
        <v>0</v>
      </c>
      <c r="BP67" s="149">
        <f t="shared" si="47"/>
        <v>0</v>
      </c>
      <c r="BQ67" s="149">
        <f t="shared" si="48"/>
        <v>0</v>
      </c>
      <c r="BR67" s="149">
        <f t="shared" si="49"/>
        <v>0</v>
      </c>
      <c r="BS67" s="149">
        <f t="shared" si="50"/>
        <v>0</v>
      </c>
      <c r="BT67" s="149">
        <f t="shared" si="51"/>
        <v>0</v>
      </c>
      <c r="BU67" s="149">
        <f t="shared" si="52"/>
        <v>0</v>
      </c>
      <c r="BV67" s="149">
        <f t="shared" si="53"/>
        <v>0</v>
      </c>
      <c r="BW67" s="149">
        <f t="shared" si="54"/>
        <v>0</v>
      </c>
      <c r="BX67" s="149">
        <f t="shared" si="55"/>
        <v>0</v>
      </c>
      <c r="BY67" s="149">
        <f t="shared" si="56"/>
        <v>0</v>
      </c>
      <c r="BZ67" s="149">
        <f t="shared" si="57"/>
        <v>0</v>
      </c>
      <c r="CA67" s="149">
        <f t="shared" si="58"/>
        <v>0</v>
      </c>
      <c r="CB67" s="149">
        <f t="shared" si="59"/>
        <v>0</v>
      </c>
      <c r="CC67" s="149">
        <f t="shared" si="60"/>
        <v>0</v>
      </c>
      <c r="CD67" s="149">
        <f t="shared" si="61"/>
        <v>0</v>
      </c>
      <c r="CE67" s="149">
        <f t="shared" si="117"/>
        <v>0</v>
      </c>
      <c r="CF67" s="149">
        <f t="shared" si="118"/>
        <v>0</v>
      </c>
      <c r="CG67" s="149">
        <f t="shared" si="119"/>
        <v>0</v>
      </c>
      <c r="CH67" s="149">
        <f t="shared" si="120"/>
        <v>0</v>
      </c>
      <c r="CI67" s="149">
        <f t="shared" si="88"/>
        <v>0</v>
      </c>
      <c r="CJ67" s="149">
        <f t="shared" si="89"/>
        <v>0</v>
      </c>
      <c r="CK67" s="149">
        <f t="shared" si="90"/>
        <v>0</v>
      </c>
      <c r="CL67" s="149">
        <f t="shared" si="116"/>
        <v>0</v>
      </c>
      <c r="CM67" s="149">
        <f t="shared" si="91"/>
        <v>0</v>
      </c>
      <c r="CN67" s="150">
        <f t="shared" si="92"/>
        <v>0</v>
      </c>
      <c r="CO67" s="71"/>
      <c r="CP67" s="72"/>
      <c r="CQ67" s="72"/>
      <c r="CR67" s="72"/>
      <c r="CS67" s="72"/>
      <c r="CT67" s="72"/>
      <c r="CU67" s="72"/>
      <c r="CV67" s="72"/>
      <c r="CW67" s="72"/>
      <c r="CX67" s="72"/>
      <c r="CY67" s="72"/>
      <c r="CZ67" s="72"/>
      <c r="DA67" s="72"/>
      <c r="DB67" s="72"/>
      <c r="DC67" s="72"/>
      <c r="DD67" s="72"/>
      <c r="DE67" s="72"/>
      <c r="DF67" s="72"/>
      <c r="DG67" s="73"/>
      <c r="DH67" s="149">
        <f t="shared" si="93"/>
        <v>0</v>
      </c>
      <c r="DI67" s="149">
        <f t="shared" si="94"/>
        <v>0</v>
      </c>
      <c r="DJ67" s="149">
        <f t="shared" si="95"/>
        <v>0</v>
      </c>
      <c r="DK67" s="149">
        <f t="shared" si="96"/>
        <v>0</v>
      </c>
      <c r="DL67" s="149">
        <f t="shared" si="97"/>
        <v>0</v>
      </c>
      <c r="DM67" s="149">
        <f t="shared" si="98"/>
        <v>0</v>
      </c>
      <c r="DN67" s="149">
        <f t="shared" si="99"/>
        <v>0</v>
      </c>
      <c r="DO67" s="149">
        <f t="shared" si="100"/>
        <v>0</v>
      </c>
      <c r="DP67" s="149">
        <f t="shared" si="101"/>
        <v>0</v>
      </c>
      <c r="DQ67" s="149">
        <f t="shared" si="102"/>
        <v>0</v>
      </c>
      <c r="DR67" s="149">
        <f t="shared" si="103"/>
        <v>0</v>
      </c>
      <c r="DS67" s="149">
        <f t="shared" si="104"/>
        <v>0</v>
      </c>
      <c r="DT67" s="149">
        <f t="shared" si="105"/>
        <v>0</v>
      </c>
      <c r="DU67" s="149">
        <f t="shared" si="106"/>
        <v>0</v>
      </c>
      <c r="DV67" s="149">
        <f t="shared" si="107"/>
        <v>0</v>
      </c>
      <c r="DW67" s="149">
        <f t="shared" si="108"/>
        <v>0</v>
      </c>
      <c r="DX67" s="149">
        <f t="shared" si="109"/>
        <v>0</v>
      </c>
      <c r="DY67" s="149">
        <f t="shared" si="110"/>
        <v>0</v>
      </c>
      <c r="DZ67" s="149">
        <f t="shared" si="111"/>
        <v>0</v>
      </c>
      <c r="EA67" s="149">
        <f t="shared" si="111"/>
        <v>0</v>
      </c>
      <c r="EB67" s="149">
        <f t="shared" si="136"/>
        <v>0</v>
      </c>
      <c r="EC67" s="149">
        <f t="shared" si="112"/>
        <v>0</v>
      </c>
      <c r="ED67" s="150">
        <f t="shared" ca="1" si="137"/>
        <v>0</v>
      </c>
      <c r="EE67" s="74"/>
      <c r="EF67" s="68"/>
      <c r="EG67" s="149" t="str">
        <f t="shared" si="138"/>
        <v/>
      </c>
      <c r="EH67" s="149" t="str">
        <f t="shared" si="114"/>
        <v/>
      </c>
      <c r="EI67" s="149" t="str">
        <f t="shared" si="139"/>
        <v/>
      </c>
      <c r="EJ67" s="149">
        <f t="shared" ca="1" si="140"/>
        <v>0</v>
      </c>
      <c r="EK67" s="149">
        <f t="shared" si="141"/>
        <v>0</v>
      </c>
      <c r="EL67" s="149">
        <f t="shared" si="142"/>
        <v>0</v>
      </c>
    </row>
    <row r="68" spans="1:142" x14ac:dyDescent="0.35">
      <c r="A68" s="62">
        <f>ROWS($12:68)-1</f>
        <v>56</v>
      </c>
      <c r="B68" s="63"/>
      <c r="C68" s="64"/>
      <c r="D68" s="64"/>
      <c r="E68" s="65"/>
      <c r="F68" s="66"/>
      <c r="G68" s="67"/>
      <c r="H68" s="28">
        <f t="shared" si="121"/>
        <v>0</v>
      </c>
      <c r="I68" s="178">
        <f t="shared" si="72"/>
        <v>0</v>
      </c>
      <c r="J68" s="174">
        <f t="shared" si="122"/>
        <v>0</v>
      </c>
      <c r="K68" s="174">
        <f t="shared" si="123"/>
        <v>0</v>
      </c>
      <c r="L68" s="174">
        <f t="shared" si="124"/>
        <v>0</v>
      </c>
      <c r="M68" s="174">
        <f t="shared" si="73"/>
        <v>0</v>
      </c>
      <c r="N68" s="174">
        <f t="shared" si="74"/>
        <v>0</v>
      </c>
      <c r="O68" s="174">
        <f t="shared" si="75"/>
        <v>0</v>
      </c>
      <c r="P68" s="174">
        <f t="shared" si="125"/>
        <v>0</v>
      </c>
      <c r="Q68" s="174">
        <f t="shared" si="126"/>
        <v>0</v>
      </c>
      <c r="R68" s="174">
        <f t="shared" si="127"/>
        <v>0</v>
      </c>
      <c r="S68" s="68"/>
      <c r="T68" s="174">
        <f t="shared" si="128"/>
        <v>0</v>
      </c>
      <c r="U68" s="174">
        <f t="shared" si="76"/>
        <v>0</v>
      </c>
      <c r="V68" s="174">
        <f t="shared" si="77"/>
        <v>0</v>
      </c>
      <c r="W68" s="174">
        <f t="shared" si="129"/>
        <v>0</v>
      </c>
      <c r="X68" s="174">
        <f t="shared" si="78"/>
        <v>0</v>
      </c>
      <c r="Y68" s="174">
        <f t="shared" si="130"/>
        <v>0</v>
      </c>
      <c r="Z68" s="174">
        <f t="shared" si="131"/>
        <v>0</v>
      </c>
      <c r="AA68" s="174">
        <f t="shared" si="132"/>
        <v>0</v>
      </c>
      <c r="AB68" s="221"/>
      <c r="AC68" s="174">
        <f t="shared" si="133"/>
        <v>0</v>
      </c>
      <c r="AD68" s="179">
        <f t="shared" si="79"/>
        <v>0</v>
      </c>
      <c r="AE68" s="69"/>
      <c r="AF68" s="70"/>
      <c r="AG68" s="149">
        <f t="shared" si="134"/>
        <v>0</v>
      </c>
      <c r="AH68" s="176">
        <f t="shared" si="135"/>
        <v>0</v>
      </c>
      <c r="AI68" s="174">
        <f t="shared" si="80"/>
        <v>0</v>
      </c>
      <c r="AJ68" s="149">
        <f t="shared" si="81"/>
        <v>0</v>
      </c>
      <c r="AK68" s="71"/>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180">
        <f t="shared" si="82"/>
        <v>1</v>
      </c>
      <c r="BK68" s="149">
        <f t="shared" si="83"/>
        <v>0</v>
      </c>
      <c r="BL68" s="149">
        <f t="shared" si="43"/>
        <v>0</v>
      </c>
      <c r="BM68" s="149">
        <f t="shared" si="44"/>
        <v>0</v>
      </c>
      <c r="BN68" s="149">
        <f t="shared" si="45"/>
        <v>0</v>
      </c>
      <c r="BO68" s="149">
        <f t="shared" si="46"/>
        <v>0</v>
      </c>
      <c r="BP68" s="149">
        <f t="shared" si="47"/>
        <v>0</v>
      </c>
      <c r="BQ68" s="149">
        <f t="shared" si="48"/>
        <v>0</v>
      </c>
      <c r="BR68" s="149">
        <f t="shared" si="49"/>
        <v>0</v>
      </c>
      <c r="BS68" s="149">
        <f t="shared" si="50"/>
        <v>0</v>
      </c>
      <c r="BT68" s="149">
        <f t="shared" si="51"/>
        <v>0</v>
      </c>
      <c r="BU68" s="149">
        <f t="shared" si="52"/>
        <v>0</v>
      </c>
      <c r="BV68" s="149">
        <f t="shared" si="53"/>
        <v>0</v>
      </c>
      <c r="BW68" s="149">
        <f t="shared" si="54"/>
        <v>0</v>
      </c>
      <c r="BX68" s="149">
        <f t="shared" si="55"/>
        <v>0</v>
      </c>
      <c r="BY68" s="149">
        <f t="shared" si="56"/>
        <v>0</v>
      </c>
      <c r="BZ68" s="149">
        <f t="shared" si="57"/>
        <v>0</v>
      </c>
      <c r="CA68" s="149">
        <f t="shared" si="58"/>
        <v>0</v>
      </c>
      <c r="CB68" s="149">
        <f t="shared" si="59"/>
        <v>0</v>
      </c>
      <c r="CC68" s="149">
        <f t="shared" si="60"/>
        <v>0</v>
      </c>
      <c r="CD68" s="149">
        <f t="shared" si="61"/>
        <v>0</v>
      </c>
      <c r="CE68" s="149">
        <f t="shared" si="117"/>
        <v>0</v>
      </c>
      <c r="CF68" s="149">
        <f t="shared" si="118"/>
        <v>0</v>
      </c>
      <c r="CG68" s="149">
        <f t="shared" si="119"/>
        <v>0</v>
      </c>
      <c r="CH68" s="149">
        <f t="shared" si="120"/>
        <v>0</v>
      </c>
      <c r="CI68" s="149">
        <f t="shared" si="88"/>
        <v>0</v>
      </c>
      <c r="CJ68" s="149">
        <f t="shared" si="89"/>
        <v>0</v>
      </c>
      <c r="CK68" s="149">
        <f t="shared" si="90"/>
        <v>0</v>
      </c>
      <c r="CL68" s="149">
        <f t="shared" si="116"/>
        <v>0</v>
      </c>
      <c r="CM68" s="149">
        <f t="shared" si="91"/>
        <v>0</v>
      </c>
      <c r="CN68" s="150">
        <f t="shared" si="92"/>
        <v>0</v>
      </c>
      <c r="CO68" s="71"/>
      <c r="CP68" s="72"/>
      <c r="CQ68" s="72"/>
      <c r="CR68" s="72"/>
      <c r="CS68" s="72"/>
      <c r="CT68" s="72"/>
      <c r="CU68" s="72"/>
      <c r="CV68" s="72"/>
      <c r="CW68" s="72"/>
      <c r="CX68" s="72"/>
      <c r="CY68" s="72"/>
      <c r="CZ68" s="72"/>
      <c r="DA68" s="72"/>
      <c r="DB68" s="72"/>
      <c r="DC68" s="72"/>
      <c r="DD68" s="72"/>
      <c r="DE68" s="72"/>
      <c r="DF68" s="72"/>
      <c r="DG68" s="73"/>
      <c r="DH68" s="149">
        <f t="shared" si="93"/>
        <v>0</v>
      </c>
      <c r="DI68" s="149">
        <f t="shared" si="94"/>
        <v>0</v>
      </c>
      <c r="DJ68" s="149">
        <f t="shared" si="95"/>
        <v>0</v>
      </c>
      <c r="DK68" s="149">
        <f t="shared" si="96"/>
        <v>0</v>
      </c>
      <c r="DL68" s="149">
        <f t="shared" si="97"/>
        <v>0</v>
      </c>
      <c r="DM68" s="149">
        <f t="shared" si="98"/>
        <v>0</v>
      </c>
      <c r="DN68" s="149">
        <f t="shared" si="99"/>
        <v>0</v>
      </c>
      <c r="DO68" s="149">
        <f t="shared" si="100"/>
        <v>0</v>
      </c>
      <c r="DP68" s="149">
        <f t="shared" si="101"/>
        <v>0</v>
      </c>
      <c r="DQ68" s="149">
        <f t="shared" si="102"/>
        <v>0</v>
      </c>
      <c r="DR68" s="149">
        <f t="shared" si="103"/>
        <v>0</v>
      </c>
      <c r="DS68" s="149">
        <f t="shared" si="104"/>
        <v>0</v>
      </c>
      <c r="DT68" s="149">
        <f t="shared" si="105"/>
        <v>0</v>
      </c>
      <c r="DU68" s="149">
        <f t="shared" si="106"/>
        <v>0</v>
      </c>
      <c r="DV68" s="149">
        <f t="shared" si="107"/>
        <v>0</v>
      </c>
      <c r="DW68" s="149">
        <f t="shared" si="108"/>
        <v>0</v>
      </c>
      <c r="DX68" s="149">
        <f t="shared" si="109"/>
        <v>0</v>
      </c>
      <c r="DY68" s="149">
        <f t="shared" si="110"/>
        <v>0</v>
      </c>
      <c r="DZ68" s="149">
        <f t="shared" si="111"/>
        <v>0</v>
      </c>
      <c r="EA68" s="149">
        <f t="shared" si="111"/>
        <v>0</v>
      </c>
      <c r="EB68" s="149">
        <f t="shared" si="136"/>
        <v>0</v>
      </c>
      <c r="EC68" s="149">
        <f t="shared" si="112"/>
        <v>0</v>
      </c>
      <c r="ED68" s="150">
        <f t="shared" ca="1" si="137"/>
        <v>0</v>
      </c>
      <c r="EE68" s="74"/>
      <c r="EF68" s="68"/>
      <c r="EG68" s="149" t="str">
        <f t="shared" si="138"/>
        <v/>
      </c>
      <c r="EH68" s="149" t="str">
        <f t="shared" si="114"/>
        <v/>
      </c>
      <c r="EI68" s="149" t="str">
        <f t="shared" si="139"/>
        <v/>
      </c>
      <c r="EJ68" s="149">
        <f t="shared" ca="1" si="140"/>
        <v>0</v>
      </c>
      <c r="EK68" s="149">
        <f t="shared" si="141"/>
        <v>0</v>
      </c>
      <c r="EL68" s="149">
        <f t="shared" si="142"/>
        <v>0</v>
      </c>
    </row>
    <row r="69" spans="1:142" x14ac:dyDescent="0.35">
      <c r="A69" s="62">
        <f>ROWS($12:69)-1</f>
        <v>57</v>
      </c>
      <c r="B69" s="63"/>
      <c r="C69" s="64"/>
      <c r="D69" s="64"/>
      <c r="E69" s="65"/>
      <c r="F69" s="66"/>
      <c r="G69" s="67"/>
      <c r="H69" s="28">
        <f t="shared" si="121"/>
        <v>0</v>
      </c>
      <c r="I69" s="178">
        <f t="shared" si="72"/>
        <v>0</v>
      </c>
      <c r="J69" s="174">
        <f t="shared" si="122"/>
        <v>0</v>
      </c>
      <c r="K69" s="174">
        <f t="shared" si="123"/>
        <v>0</v>
      </c>
      <c r="L69" s="174">
        <f t="shared" si="124"/>
        <v>0</v>
      </c>
      <c r="M69" s="174">
        <f t="shared" si="73"/>
        <v>0</v>
      </c>
      <c r="N69" s="174">
        <f t="shared" si="74"/>
        <v>0</v>
      </c>
      <c r="O69" s="174">
        <f t="shared" si="75"/>
        <v>0</v>
      </c>
      <c r="P69" s="174">
        <f t="shared" si="125"/>
        <v>0</v>
      </c>
      <c r="Q69" s="174">
        <f t="shared" si="126"/>
        <v>0</v>
      </c>
      <c r="R69" s="174">
        <f t="shared" si="127"/>
        <v>0</v>
      </c>
      <c r="S69" s="68"/>
      <c r="T69" s="174">
        <f t="shared" si="128"/>
        <v>0</v>
      </c>
      <c r="U69" s="174">
        <f t="shared" si="76"/>
        <v>0</v>
      </c>
      <c r="V69" s="174">
        <f t="shared" si="77"/>
        <v>0</v>
      </c>
      <c r="W69" s="174">
        <f t="shared" si="129"/>
        <v>0</v>
      </c>
      <c r="X69" s="174">
        <f t="shared" si="78"/>
        <v>0</v>
      </c>
      <c r="Y69" s="174">
        <f t="shared" si="130"/>
        <v>0</v>
      </c>
      <c r="Z69" s="174">
        <f t="shared" si="131"/>
        <v>0</v>
      </c>
      <c r="AA69" s="174">
        <f t="shared" si="132"/>
        <v>0</v>
      </c>
      <c r="AB69" s="221"/>
      <c r="AC69" s="174">
        <f t="shared" si="133"/>
        <v>0</v>
      </c>
      <c r="AD69" s="179">
        <f t="shared" si="79"/>
        <v>0</v>
      </c>
      <c r="AE69" s="69"/>
      <c r="AF69" s="70"/>
      <c r="AG69" s="149">
        <f t="shared" si="134"/>
        <v>0</v>
      </c>
      <c r="AH69" s="176">
        <f t="shared" si="135"/>
        <v>0</v>
      </c>
      <c r="AI69" s="174">
        <f t="shared" si="80"/>
        <v>0</v>
      </c>
      <c r="AJ69" s="149">
        <f t="shared" si="81"/>
        <v>0</v>
      </c>
      <c r="AK69" s="71"/>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180">
        <f t="shared" si="82"/>
        <v>1</v>
      </c>
      <c r="BK69" s="149">
        <f t="shared" si="83"/>
        <v>0</v>
      </c>
      <c r="BL69" s="149">
        <f t="shared" si="43"/>
        <v>0</v>
      </c>
      <c r="BM69" s="149">
        <f t="shared" si="44"/>
        <v>0</v>
      </c>
      <c r="BN69" s="149">
        <f t="shared" si="45"/>
        <v>0</v>
      </c>
      <c r="BO69" s="149">
        <f t="shared" si="46"/>
        <v>0</v>
      </c>
      <c r="BP69" s="149">
        <f t="shared" si="47"/>
        <v>0</v>
      </c>
      <c r="BQ69" s="149">
        <f t="shared" si="48"/>
        <v>0</v>
      </c>
      <c r="BR69" s="149">
        <f t="shared" si="49"/>
        <v>0</v>
      </c>
      <c r="BS69" s="149">
        <f t="shared" si="50"/>
        <v>0</v>
      </c>
      <c r="BT69" s="149">
        <f t="shared" si="51"/>
        <v>0</v>
      </c>
      <c r="BU69" s="149">
        <f t="shared" si="52"/>
        <v>0</v>
      </c>
      <c r="BV69" s="149">
        <f t="shared" si="53"/>
        <v>0</v>
      </c>
      <c r="BW69" s="149">
        <f t="shared" si="54"/>
        <v>0</v>
      </c>
      <c r="BX69" s="149">
        <f t="shared" si="55"/>
        <v>0</v>
      </c>
      <c r="BY69" s="149">
        <f t="shared" si="56"/>
        <v>0</v>
      </c>
      <c r="BZ69" s="149">
        <f t="shared" si="57"/>
        <v>0</v>
      </c>
      <c r="CA69" s="149">
        <f t="shared" si="58"/>
        <v>0</v>
      </c>
      <c r="CB69" s="149">
        <f t="shared" si="59"/>
        <v>0</v>
      </c>
      <c r="CC69" s="149">
        <f t="shared" si="60"/>
        <v>0</v>
      </c>
      <c r="CD69" s="149">
        <f t="shared" si="61"/>
        <v>0</v>
      </c>
      <c r="CE69" s="149">
        <f t="shared" si="117"/>
        <v>0</v>
      </c>
      <c r="CF69" s="149">
        <f t="shared" si="118"/>
        <v>0</v>
      </c>
      <c r="CG69" s="149">
        <f t="shared" si="119"/>
        <v>0</v>
      </c>
      <c r="CH69" s="149">
        <f t="shared" si="120"/>
        <v>0</v>
      </c>
      <c r="CI69" s="149">
        <f t="shared" si="88"/>
        <v>0</v>
      </c>
      <c r="CJ69" s="149">
        <f t="shared" si="89"/>
        <v>0</v>
      </c>
      <c r="CK69" s="149">
        <f t="shared" si="90"/>
        <v>0</v>
      </c>
      <c r="CL69" s="149">
        <f t="shared" si="116"/>
        <v>0</v>
      </c>
      <c r="CM69" s="149">
        <f t="shared" si="91"/>
        <v>0</v>
      </c>
      <c r="CN69" s="150">
        <f t="shared" si="92"/>
        <v>0</v>
      </c>
      <c r="CO69" s="71"/>
      <c r="CP69" s="72"/>
      <c r="CQ69" s="72"/>
      <c r="CR69" s="72"/>
      <c r="CS69" s="72"/>
      <c r="CT69" s="72"/>
      <c r="CU69" s="72"/>
      <c r="CV69" s="72"/>
      <c r="CW69" s="72"/>
      <c r="CX69" s="72"/>
      <c r="CY69" s="72"/>
      <c r="CZ69" s="72"/>
      <c r="DA69" s="72"/>
      <c r="DB69" s="72"/>
      <c r="DC69" s="72"/>
      <c r="DD69" s="72"/>
      <c r="DE69" s="72"/>
      <c r="DF69" s="72"/>
      <c r="DG69" s="73"/>
      <c r="DH69" s="149">
        <f t="shared" si="93"/>
        <v>0</v>
      </c>
      <c r="DI69" s="149">
        <f t="shared" si="94"/>
        <v>0</v>
      </c>
      <c r="DJ69" s="149">
        <f t="shared" si="95"/>
        <v>0</v>
      </c>
      <c r="DK69" s="149">
        <f t="shared" si="96"/>
        <v>0</v>
      </c>
      <c r="DL69" s="149">
        <f t="shared" si="97"/>
        <v>0</v>
      </c>
      <c r="DM69" s="149">
        <f t="shared" si="98"/>
        <v>0</v>
      </c>
      <c r="DN69" s="149">
        <f t="shared" si="99"/>
        <v>0</v>
      </c>
      <c r="DO69" s="149">
        <f t="shared" si="100"/>
        <v>0</v>
      </c>
      <c r="DP69" s="149">
        <f t="shared" si="101"/>
        <v>0</v>
      </c>
      <c r="DQ69" s="149">
        <f t="shared" si="102"/>
        <v>0</v>
      </c>
      <c r="DR69" s="149">
        <f t="shared" si="103"/>
        <v>0</v>
      </c>
      <c r="DS69" s="149">
        <f t="shared" si="104"/>
        <v>0</v>
      </c>
      <c r="DT69" s="149">
        <f t="shared" si="105"/>
        <v>0</v>
      </c>
      <c r="DU69" s="149">
        <f t="shared" si="106"/>
        <v>0</v>
      </c>
      <c r="DV69" s="149">
        <f t="shared" si="107"/>
        <v>0</v>
      </c>
      <c r="DW69" s="149">
        <f t="shared" si="108"/>
        <v>0</v>
      </c>
      <c r="DX69" s="149">
        <f t="shared" si="109"/>
        <v>0</v>
      </c>
      <c r="DY69" s="149">
        <f t="shared" si="110"/>
        <v>0</v>
      </c>
      <c r="DZ69" s="149">
        <f t="shared" si="111"/>
        <v>0</v>
      </c>
      <c r="EA69" s="149">
        <f t="shared" si="111"/>
        <v>0</v>
      </c>
      <c r="EB69" s="149">
        <f t="shared" si="136"/>
        <v>0</v>
      </c>
      <c r="EC69" s="149">
        <f t="shared" si="112"/>
        <v>0</v>
      </c>
      <c r="ED69" s="150">
        <f t="shared" ca="1" si="137"/>
        <v>0</v>
      </c>
      <c r="EE69" s="74"/>
      <c r="EF69" s="68"/>
      <c r="EG69" s="149" t="str">
        <f t="shared" si="138"/>
        <v/>
      </c>
      <c r="EH69" s="149" t="str">
        <f t="shared" si="114"/>
        <v/>
      </c>
      <c r="EI69" s="149" t="str">
        <f t="shared" si="139"/>
        <v/>
      </c>
      <c r="EJ69" s="149">
        <f t="shared" ca="1" si="140"/>
        <v>0</v>
      </c>
      <c r="EK69" s="149">
        <f t="shared" si="141"/>
        <v>0</v>
      </c>
      <c r="EL69" s="149">
        <f t="shared" si="142"/>
        <v>0</v>
      </c>
    </row>
    <row r="70" spans="1:142" x14ac:dyDescent="0.35">
      <c r="A70" s="62">
        <f>ROWS($12:70)-1</f>
        <v>58</v>
      </c>
      <c r="B70" s="63"/>
      <c r="C70" s="64"/>
      <c r="D70" s="64"/>
      <c r="E70" s="65"/>
      <c r="F70" s="66"/>
      <c r="G70" s="67"/>
      <c r="H70" s="28">
        <f t="shared" si="121"/>
        <v>0</v>
      </c>
      <c r="I70" s="178">
        <f t="shared" si="72"/>
        <v>0</v>
      </c>
      <c r="J70" s="174">
        <f t="shared" si="122"/>
        <v>0</v>
      </c>
      <c r="K70" s="174">
        <f t="shared" si="123"/>
        <v>0</v>
      </c>
      <c r="L70" s="174">
        <f t="shared" si="124"/>
        <v>0</v>
      </c>
      <c r="M70" s="174">
        <f t="shared" si="73"/>
        <v>0</v>
      </c>
      <c r="N70" s="174">
        <f t="shared" si="74"/>
        <v>0</v>
      </c>
      <c r="O70" s="174">
        <f t="shared" si="75"/>
        <v>0</v>
      </c>
      <c r="P70" s="174">
        <f t="shared" si="125"/>
        <v>0</v>
      </c>
      <c r="Q70" s="174">
        <f t="shared" si="126"/>
        <v>0</v>
      </c>
      <c r="R70" s="174">
        <f t="shared" si="127"/>
        <v>0</v>
      </c>
      <c r="S70" s="68"/>
      <c r="T70" s="174">
        <f t="shared" si="128"/>
        <v>0</v>
      </c>
      <c r="U70" s="174">
        <f t="shared" si="76"/>
        <v>0</v>
      </c>
      <c r="V70" s="174">
        <f t="shared" si="77"/>
        <v>0</v>
      </c>
      <c r="W70" s="174">
        <f t="shared" si="129"/>
        <v>0</v>
      </c>
      <c r="X70" s="174">
        <f t="shared" si="78"/>
        <v>0</v>
      </c>
      <c r="Y70" s="174">
        <f t="shared" si="130"/>
        <v>0</v>
      </c>
      <c r="Z70" s="174">
        <f t="shared" si="131"/>
        <v>0</v>
      </c>
      <c r="AA70" s="174">
        <f t="shared" si="132"/>
        <v>0</v>
      </c>
      <c r="AB70" s="221"/>
      <c r="AC70" s="174">
        <f t="shared" si="133"/>
        <v>0</v>
      </c>
      <c r="AD70" s="179">
        <f t="shared" si="79"/>
        <v>0</v>
      </c>
      <c r="AE70" s="69"/>
      <c r="AF70" s="70"/>
      <c r="AG70" s="149">
        <f t="shared" si="134"/>
        <v>0</v>
      </c>
      <c r="AH70" s="176">
        <f t="shared" si="135"/>
        <v>0</v>
      </c>
      <c r="AI70" s="174">
        <f t="shared" si="80"/>
        <v>0</v>
      </c>
      <c r="AJ70" s="149">
        <f t="shared" si="81"/>
        <v>0</v>
      </c>
      <c r="AK70" s="71"/>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180">
        <f t="shared" si="82"/>
        <v>1</v>
      </c>
      <c r="BK70" s="149">
        <f t="shared" si="83"/>
        <v>0</v>
      </c>
      <c r="BL70" s="149">
        <f t="shared" si="43"/>
        <v>0</v>
      </c>
      <c r="BM70" s="149">
        <f t="shared" si="44"/>
        <v>0</v>
      </c>
      <c r="BN70" s="149">
        <f t="shared" si="45"/>
        <v>0</v>
      </c>
      <c r="BO70" s="149">
        <f t="shared" si="46"/>
        <v>0</v>
      </c>
      <c r="BP70" s="149">
        <f t="shared" si="47"/>
        <v>0</v>
      </c>
      <c r="BQ70" s="149">
        <f t="shared" si="48"/>
        <v>0</v>
      </c>
      <c r="BR70" s="149">
        <f t="shared" si="49"/>
        <v>0</v>
      </c>
      <c r="BS70" s="149">
        <f t="shared" si="50"/>
        <v>0</v>
      </c>
      <c r="BT70" s="149">
        <f t="shared" si="51"/>
        <v>0</v>
      </c>
      <c r="BU70" s="149">
        <f t="shared" si="52"/>
        <v>0</v>
      </c>
      <c r="BV70" s="149">
        <f t="shared" si="53"/>
        <v>0</v>
      </c>
      <c r="BW70" s="149">
        <f t="shared" si="54"/>
        <v>0</v>
      </c>
      <c r="BX70" s="149">
        <f t="shared" si="55"/>
        <v>0</v>
      </c>
      <c r="BY70" s="149">
        <f t="shared" si="56"/>
        <v>0</v>
      </c>
      <c r="BZ70" s="149">
        <f t="shared" si="57"/>
        <v>0</v>
      </c>
      <c r="CA70" s="149">
        <f t="shared" si="58"/>
        <v>0</v>
      </c>
      <c r="CB70" s="149">
        <f t="shared" si="59"/>
        <v>0</v>
      </c>
      <c r="CC70" s="149">
        <f t="shared" si="60"/>
        <v>0</v>
      </c>
      <c r="CD70" s="149">
        <f t="shared" si="61"/>
        <v>0</v>
      </c>
      <c r="CE70" s="149">
        <f t="shared" si="117"/>
        <v>0</v>
      </c>
      <c r="CF70" s="149">
        <f t="shared" si="118"/>
        <v>0</v>
      </c>
      <c r="CG70" s="149">
        <f t="shared" si="119"/>
        <v>0</v>
      </c>
      <c r="CH70" s="149">
        <f t="shared" si="120"/>
        <v>0</v>
      </c>
      <c r="CI70" s="149">
        <f t="shared" si="88"/>
        <v>0</v>
      </c>
      <c r="CJ70" s="149">
        <f t="shared" si="89"/>
        <v>0</v>
      </c>
      <c r="CK70" s="149">
        <f t="shared" si="90"/>
        <v>0</v>
      </c>
      <c r="CL70" s="149">
        <f t="shared" si="116"/>
        <v>0</v>
      </c>
      <c r="CM70" s="149">
        <f t="shared" si="91"/>
        <v>0</v>
      </c>
      <c r="CN70" s="150">
        <f t="shared" si="92"/>
        <v>0</v>
      </c>
      <c r="CO70" s="71"/>
      <c r="CP70" s="72"/>
      <c r="CQ70" s="72"/>
      <c r="CR70" s="72"/>
      <c r="CS70" s="72"/>
      <c r="CT70" s="72"/>
      <c r="CU70" s="72"/>
      <c r="CV70" s="72"/>
      <c r="CW70" s="72"/>
      <c r="CX70" s="72"/>
      <c r="CY70" s="72"/>
      <c r="CZ70" s="72"/>
      <c r="DA70" s="72"/>
      <c r="DB70" s="72"/>
      <c r="DC70" s="72"/>
      <c r="DD70" s="72"/>
      <c r="DE70" s="72"/>
      <c r="DF70" s="72"/>
      <c r="DG70" s="73"/>
      <c r="DH70" s="149">
        <f t="shared" si="93"/>
        <v>0</v>
      </c>
      <c r="DI70" s="149">
        <f t="shared" si="94"/>
        <v>0</v>
      </c>
      <c r="DJ70" s="149">
        <f t="shared" si="95"/>
        <v>0</v>
      </c>
      <c r="DK70" s="149">
        <f t="shared" si="96"/>
        <v>0</v>
      </c>
      <c r="DL70" s="149">
        <f t="shared" si="97"/>
        <v>0</v>
      </c>
      <c r="DM70" s="149">
        <f t="shared" si="98"/>
        <v>0</v>
      </c>
      <c r="DN70" s="149">
        <f t="shared" si="99"/>
        <v>0</v>
      </c>
      <c r="DO70" s="149">
        <f t="shared" si="100"/>
        <v>0</v>
      </c>
      <c r="DP70" s="149">
        <f t="shared" si="101"/>
        <v>0</v>
      </c>
      <c r="DQ70" s="149">
        <f t="shared" si="102"/>
        <v>0</v>
      </c>
      <c r="DR70" s="149">
        <f t="shared" si="103"/>
        <v>0</v>
      </c>
      <c r="DS70" s="149">
        <f t="shared" si="104"/>
        <v>0</v>
      </c>
      <c r="DT70" s="149">
        <f t="shared" si="105"/>
        <v>0</v>
      </c>
      <c r="DU70" s="149">
        <f t="shared" si="106"/>
        <v>0</v>
      </c>
      <c r="DV70" s="149">
        <f t="shared" si="107"/>
        <v>0</v>
      </c>
      <c r="DW70" s="149">
        <f t="shared" si="108"/>
        <v>0</v>
      </c>
      <c r="DX70" s="149">
        <f t="shared" si="109"/>
        <v>0</v>
      </c>
      <c r="DY70" s="149">
        <f t="shared" si="110"/>
        <v>0</v>
      </c>
      <c r="DZ70" s="149">
        <f t="shared" si="111"/>
        <v>0</v>
      </c>
      <c r="EA70" s="149">
        <f t="shared" si="111"/>
        <v>0</v>
      </c>
      <c r="EB70" s="149">
        <f t="shared" si="136"/>
        <v>0</v>
      </c>
      <c r="EC70" s="149">
        <f t="shared" si="112"/>
        <v>0</v>
      </c>
      <c r="ED70" s="150">
        <f t="shared" ca="1" si="137"/>
        <v>0</v>
      </c>
      <c r="EE70" s="74"/>
      <c r="EF70" s="68"/>
      <c r="EG70" s="149" t="str">
        <f t="shared" si="138"/>
        <v/>
      </c>
      <c r="EH70" s="149" t="str">
        <f t="shared" si="114"/>
        <v/>
      </c>
      <c r="EI70" s="149" t="str">
        <f t="shared" si="139"/>
        <v/>
      </c>
      <c r="EJ70" s="149">
        <f t="shared" ca="1" si="140"/>
        <v>0</v>
      </c>
      <c r="EK70" s="149">
        <f t="shared" si="141"/>
        <v>0</v>
      </c>
      <c r="EL70" s="149">
        <f t="shared" si="142"/>
        <v>0</v>
      </c>
    </row>
    <row r="71" spans="1:142" x14ac:dyDescent="0.35">
      <c r="A71" s="62">
        <f>ROWS($12:71)-1</f>
        <v>59</v>
      </c>
      <c r="B71" s="63"/>
      <c r="C71" s="64"/>
      <c r="D71" s="64"/>
      <c r="E71" s="65"/>
      <c r="F71" s="66"/>
      <c r="G71" s="67"/>
      <c r="H71" s="28">
        <f t="shared" si="121"/>
        <v>0</v>
      </c>
      <c r="I71" s="178">
        <f t="shared" si="72"/>
        <v>0</v>
      </c>
      <c r="J71" s="174">
        <f t="shared" si="122"/>
        <v>0</v>
      </c>
      <c r="K71" s="174">
        <f t="shared" si="123"/>
        <v>0</v>
      </c>
      <c r="L71" s="174">
        <f t="shared" si="124"/>
        <v>0</v>
      </c>
      <c r="M71" s="174">
        <f t="shared" si="73"/>
        <v>0</v>
      </c>
      <c r="N71" s="174">
        <f t="shared" si="74"/>
        <v>0</v>
      </c>
      <c r="O71" s="174">
        <f t="shared" si="75"/>
        <v>0</v>
      </c>
      <c r="P71" s="174">
        <f t="shared" si="125"/>
        <v>0</v>
      </c>
      <c r="Q71" s="174">
        <f t="shared" si="126"/>
        <v>0</v>
      </c>
      <c r="R71" s="174">
        <f t="shared" si="127"/>
        <v>0</v>
      </c>
      <c r="S71" s="68"/>
      <c r="T71" s="174">
        <f t="shared" si="128"/>
        <v>0</v>
      </c>
      <c r="U71" s="174">
        <f t="shared" si="76"/>
        <v>0</v>
      </c>
      <c r="V71" s="174">
        <f t="shared" si="77"/>
        <v>0</v>
      </c>
      <c r="W71" s="174">
        <f t="shared" si="129"/>
        <v>0</v>
      </c>
      <c r="X71" s="174">
        <f t="shared" si="78"/>
        <v>0</v>
      </c>
      <c r="Y71" s="174">
        <f t="shared" si="130"/>
        <v>0</v>
      </c>
      <c r="Z71" s="174">
        <f t="shared" si="131"/>
        <v>0</v>
      </c>
      <c r="AA71" s="174">
        <f t="shared" si="132"/>
        <v>0</v>
      </c>
      <c r="AB71" s="221"/>
      <c r="AC71" s="174">
        <f t="shared" si="133"/>
        <v>0</v>
      </c>
      <c r="AD71" s="179">
        <f t="shared" si="79"/>
        <v>0</v>
      </c>
      <c r="AE71" s="69"/>
      <c r="AF71" s="70"/>
      <c r="AG71" s="149">
        <f t="shared" si="134"/>
        <v>0</v>
      </c>
      <c r="AH71" s="176">
        <f t="shared" si="135"/>
        <v>0</v>
      </c>
      <c r="AI71" s="174">
        <f t="shared" si="80"/>
        <v>0</v>
      </c>
      <c r="AJ71" s="149">
        <f t="shared" si="81"/>
        <v>0</v>
      </c>
      <c r="AK71" s="71"/>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180">
        <f t="shared" si="82"/>
        <v>1</v>
      </c>
      <c r="BK71" s="149">
        <f t="shared" si="83"/>
        <v>0</v>
      </c>
      <c r="BL71" s="149">
        <f t="shared" si="43"/>
        <v>0</v>
      </c>
      <c r="BM71" s="149">
        <f t="shared" si="44"/>
        <v>0</v>
      </c>
      <c r="BN71" s="149">
        <f t="shared" si="45"/>
        <v>0</v>
      </c>
      <c r="BO71" s="149">
        <f t="shared" si="46"/>
        <v>0</v>
      </c>
      <c r="BP71" s="149">
        <f t="shared" si="47"/>
        <v>0</v>
      </c>
      <c r="BQ71" s="149">
        <f t="shared" si="48"/>
        <v>0</v>
      </c>
      <c r="BR71" s="149">
        <f t="shared" si="49"/>
        <v>0</v>
      </c>
      <c r="BS71" s="149">
        <f t="shared" si="50"/>
        <v>0</v>
      </c>
      <c r="BT71" s="149">
        <f t="shared" si="51"/>
        <v>0</v>
      </c>
      <c r="BU71" s="149">
        <f t="shared" si="52"/>
        <v>0</v>
      </c>
      <c r="BV71" s="149">
        <f t="shared" si="53"/>
        <v>0</v>
      </c>
      <c r="BW71" s="149">
        <f t="shared" si="54"/>
        <v>0</v>
      </c>
      <c r="BX71" s="149">
        <f t="shared" si="55"/>
        <v>0</v>
      </c>
      <c r="BY71" s="149">
        <f t="shared" si="56"/>
        <v>0</v>
      </c>
      <c r="BZ71" s="149">
        <f t="shared" si="57"/>
        <v>0</v>
      </c>
      <c r="CA71" s="149">
        <f t="shared" si="58"/>
        <v>0</v>
      </c>
      <c r="CB71" s="149">
        <f t="shared" si="59"/>
        <v>0</v>
      </c>
      <c r="CC71" s="149">
        <f t="shared" si="60"/>
        <v>0</v>
      </c>
      <c r="CD71" s="149">
        <f t="shared" si="61"/>
        <v>0</v>
      </c>
      <c r="CE71" s="149">
        <f t="shared" si="117"/>
        <v>0</v>
      </c>
      <c r="CF71" s="149">
        <f t="shared" si="118"/>
        <v>0</v>
      </c>
      <c r="CG71" s="149">
        <f t="shared" si="119"/>
        <v>0</v>
      </c>
      <c r="CH71" s="149">
        <f t="shared" si="120"/>
        <v>0</v>
      </c>
      <c r="CI71" s="149">
        <f t="shared" si="88"/>
        <v>0</v>
      </c>
      <c r="CJ71" s="149">
        <f t="shared" si="89"/>
        <v>0</v>
      </c>
      <c r="CK71" s="149">
        <f t="shared" si="90"/>
        <v>0</v>
      </c>
      <c r="CL71" s="149">
        <f t="shared" si="116"/>
        <v>0</v>
      </c>
      <c r="CM71" s="149">
        <f t="shared" si="91"/>
        <v>0</v>
      </c>
      <c r="CN71" s="150">
        <f t="shared" si="92"/>
        <v>0</v>
      </c>
      <c r="CO71" s="71"/>
      <c r="CP71" s="72"/>
      <c r="CQ71" s="72"/>
      <c r="CR71" s="72"/>
      <c r="CS71" s="72"/>
      <c r="CT71" s="72"/>
      <c r="CU71" s="72"/>
      <c r="CV71" s="72"/>
      <c r="CW71" s="72"/>
      <c r="CX71" s="72"/>
      <c r="CY71" s="72"/>
      <c r="CZ71" s="72"/>
      <c r="DA71" s="72"/>
      <c r="DB71" s="72"/>
      <c r="DC71" s="72"/>
      <c r="DD71" s="72"/>
      <c r="DE71" s="72"/>
      <c r="DF71" s="72"/>
      <c r="DG71" s="73"/>
      <c r="DH71" s="149">
        <f t="shared" si="93"/>
        <v>0</v>
      </c>
      <c r="DI71" s="149">
        <f t="shared" si="94"/>
        <v>0</v>
      </c>
      <c r="DJ71" s="149">
        <f t="shared" si="95"/>
        <v>0</v>
      </c>
      <c r="DK71" s="149">
        <f t="shared" si="96"/>
        <v>0</v>
      </c>
      <c r="DL71" s="149">
        <f t="shared" si="97"/>
        <v>0</v>
      </c>
      <c r="DM71" s="149">
        <f t="shared" si="98"/>
        <v>0</v>
      </c>
      <c r="DN71" s="149">
        <f t="shared" si="99"/>
        <v>0</v>
      </c>
      <c r="DO71" s="149">
        <f t="shared" si="100"/>
        <v>0</v>
      </c>
      <c r="DP71" s="149">
        <f t="shared" si="101"/>
        <v>0</v>
      </c>
      <c r="DQ71" s="149">
        <f t="shared" si="102"/>
        <v>0</v>
      </c>
      <c r="DR71" s="149">
        <f t="shared" si="103"/>
        <v>0</v>
      </c>
      <c r="DS71" s="149">
        <f t="shared" si="104"/>
        <v>0</v>
      </c>
      <c r="DT71" s="149">
        <f t="shared" si="105"/>
        <v>0</v>
      </c>
      <c r="DU71" s="149">
        <f t="shared" si="106"/>
        <v>0</v>
      </c>
      <c r="DV71" s="149">
        <f t="shared" si="107"/>
        <v>0</v>
      </c>
      <c r="DW71" s="149">
        <f t="shared" si="108"/>
        <v>0</v>
      </c>
      <c r="DX71" s="149">
        <f t="shared" si="109"/>
        <v>0</v>
      </c>
      <c r="DY71" s="149">
        <f t="shared" si="110"/>
        <v>0</v>
      </c>
      <c r="DZ71" s="149">
        <f t="shared" si="111"/>
        <v>0</v>
      </c>
      <c r="EA71" s="149">
        <f t="shared" si="111"/>
        <v>0</v>
      </c>
      <c r="EB71" s="149">
        <f t="shared" si="136"/>
        <v>0</v>
      </c>
      <c r="EC71" s="149">
        <f t="shared" si="112"/>
        <v>0</v>
      </c>
      <c r="ED71" s="150">
        <f t="shared" ca="1" si="137"/>
        <v>0</v>
      </c>
      <c r="EE71" s="74"/>
      <c r="EF71" s="68"/>
      <c r="EG71" s="149" t="str">
        <f t="shared" si="138"/>
        <v/>
      </c>
      <c r="EH71" s="149" t="str">
        <f t="shared" si="114"/>
        <v/>
      </c>
      <c r="EI71" s="149" t="str">
        <f t="shared" si="139"/>
        <v/>
      </c>
      <c r="EJ71" s="149">
        <f t="shared" ca="1" si="140"/>
        <v>0</v>
      </c>
      <c r="EK71" s="149">
        <f t="shared" si="141"/>
        <v>0</v>
      </c>
      <c r="EL71" s="149">
        <f t="shared" si="142"/>
        <v>0</v>
      </c>
    </row>
    <row r="72" spans="1:142" x14ac:dyDescent="0.35">
      <c r="A72" s="62">
        <f>ROWS($12:72)-1</f>
        <v>60</v>
      </c>
      <c r="B72" s="63"/>
      <c r="C72" s="64"/>
      <c r="D72" s="64"/>
      <c r="E72" s="65"/>
      <c r="F72" s="66"/>
      <c r="G72" s="67"/>
      <c r="H72" s="28">
        <f t="shared" si="121"/>
        <v>0</v>
      </c>
      <c r="I72" s="178">
        <f t="shared" si="72"/>
        <v>0</v>
      </c>
      <c r="J72" s="174">
        <f t="shared" si="122"/>
        <v>0</v>
      </c>
      <c r="K72" s="174">
        <f t="shared" si="123"/>
        <v>0</v>
      </c>
      <c r="L72" s="174">
        <f t="shared" si="124"/>
        <v>0</v>
      </c>
      <c r="M72" s="174">
        <f t="shared" si="73"/>
        <v>0</v>
      </c>
      <c r="N72" s="174">
        <f t="shared" si="74"/>
        <v>0</v>
      </c>
      <c r="O72" s="174">
        <f t="shared" si="75"/>
        <v>0</v>
      </c>
      <c r="P72" s="174">
        <f t="shared" si="125"/>
        <v>0</v>
      </c>
      <c r="Q72" s="174">
        <f t="shared" si="126"/>
        <v>0</v>
      </c>
      <c r="R72" s="174">
        <f t="shared" si="127"/>
        <v>0</v>
      </c>
      <c r="S72" s="68"/>
      <c r="T72" s="174">
        <f t="shared" si="128"/>
        <v>0</v>
      </c>
      <c r="U72" s="174">
        <f t="shared" si="76"/>
        <v>0</v>
      </c>
      <c r="V72" s="174">
        <f t="shared" si="77"/>
        <v>0</v>
      </c>
      <c r="W72" s="174">
        <f t="shared" si="129"/>
        <v>0</v>
      </c>
      <c r="X72" s="174">
        <f t="shared" si="78"/>
        <v>0</v>
      </c>
      <c r="Y72" s="174">
        <f t="shared" si="130"/>
        <v>0</v>
      </c>
      <c r="Z72" s="174">
        <f t="shared" si="131"/>
        <v>0</v>
      </c>
      <c r="AA72" s="174">
        <f t="shared" si="132"/>
        <v>0</v>
      </c>
      <c r="AB72" s="221"/>
      <c r="AC72" s="174">
        <f t="shared" si="133"/>
        <v>0</v>
      </c>
      <c r="AD72" s="179">
        <f t="shared" si="79"/>
        <v>0</v>
      </c>
      <c r="AE72" s="69"/>
      <c r="AF72" s="70"/>
      <c r="AG72" s="149">
        <f t="shared" si="134"/>
        <v>0</v>
      </c>
      <c r="AH72" s="176">
        <f t="shared" si="135"/>
        <v>0</v>
      </c>
      <c r="AI72" s="174">
        <f t="shared" si="80"/>
        <v>0</v>
      </c>
      <c r="AJ72" s="149">
        <f t="shared" si="81"/>
        <v>0</v>
      </c>
      <c r="AK72" s="71"/>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180">
        <f t="shared" si="82"/>
        <v>1</v>
      </c>
      <c r="BK72" s="149">
        <f t="shared" si="83"/>
        <v>0</v>
      </c>
      <c r="BL72" s="149">
        <f t="shared" si="43"/>
        <v>0</v>
      </c>
      <c r="BM72" s="149">
        <f t="shared" si="44"/>
        <v>0</v>
      </c>
      <c r="BN72" s="149">
        <f t="shared" si="45"/>
        <v>0</v>
      </c>
      <c r="BO72" s="149">
        <f t="shared" si="46"/>
        <v>0</v>
      </c>
      <c r="BP72" s="149">
        <f t="shared" si="47"/>
        <v>0</v>
      </c>
      <c r="BQ72" s="149">
        <f t="shared" si="48"/>
        <v>0</v>
      </c>
      <c r="BR72" s="149">
        <f t="shared" si="49"/>
        <v>0</v>
      </c>
      <c r="BS72" s="149">
        <f t="shared" si="50"/>
        <v>0</v>
      </c>
      <c r="BT72" s="149">
        <f t="shared" si="51"/>
        <v>0</v>
      </c>
      <c r="BU72" s="149">
        <f t="shared" si="52"/>
        <v>0</v>
      </c>
      <c r="BV72" s="149">
        <f t="shared" si="53"/>
        <v>0</v>
      </c>
      <c r="BW72" s="149">
        <f t="shared" si="54"/>
        <v>0</v>
      </c>
      <c r="BX72" s="149">
        <f t="shared" si="55"/>
        <v>0</v>
      </c>
      <c r="BY72" s="149">
        <f t="shared" si="56"/>
        <v>0</v>
      </c>
      <c r="BZ72" s="149">
        <f t="shared" si="57"/>
        <v>0</v>
      </c>
      <c r="CA72" s="149">
        <f t="shared" si="58"/>
        <v>0</v>
      </c>
      <c r="CB72" s="149">
        <f t="shared" si="59"/>
        <v>0</v>
      </c>
      <c r="CC72" s="149">
        <f t="shared" si="60"/>
        <v>0</v>
      </c>
      <c r="CD72" s="149">
        <f t="shared" si="61"/>
        <v>0</v>
      </c>
      <c r="CE72" s="149">
        <f t="shared" si="117"/>
        <v>0</v>
      </c>
      <c r="CF72" s="149">
        <f t="shared" si="118"/>
        <v>0</v>
      </c>
      <c r="CG72" s="149">
        <f t="shared" si="119"/>
        <v>0</v>
      </c>
      <c r="CH72" s="149">
        <f t="shared" si="120"/>
        <v>0</v>
      </c>
      <c r="CI72" s="149">
        <f t="shared" si="88"/>
        <v>0</v>
      </c>
      <c r="CJ72" s="149">
        <f t="shared" si="89"/>
        <v>0</v>
      </c>
      <c r="CK72" s="149">
        <f t="shared" si="90"/>
        <v>0</v>
      </c>
      <c r="CL72" s="149">
        <f t="shared" si="116"/>
        <v>0</v>
      </c>
      <c r="CM72" s="149">
        <f t="shared" si="91"/>
        <v>0</v>
      </c>
      <c r="CN72" s="150">
        <f t="shared" si="92"/>
        <v>0</v>
      </c>
      <c r="CO72" s="71"/>
      <c r="CP72" s="72"/>
      <c r="CQ72" s="72"/>
      <c r="CR72" s="72"/>
      <c r="CS72" s="72"/>
      <c r="CT72" s="72"/>
      <c r="CU72" s="72"/>
      <c r="CV72" s="72"/>
      <c r="CW72" s="72"/>
      <c r="CX72" s="72"/>
      <c r="CY72" s="72"/>
      <c r="CZ72" s="72"/>
      <c r="DA72" s="72"/>
      <c r="DB72" s="72"/>
      <c r="DC72" s="72"/>
      <c r="DD72" s="72"/>
      <c r="DE72" s="72"/>
      <c r="DF72" s="72"/>
      <c r="DG72" s="73"/>
      <c r="DH72" s="149">
        <f t="shared" si="93"/>
        <v>0</v>
      </c>
      <c r="DI72" s="149">
        <f t="shared" si="94"/>
        <v>0</v>
      </c>
      <c r="DJ72" s="149">
        <f t="shared" si="95"/>
        <v>0</v>
      </c>
      <c r="DK72" s="149">
        <f t="shared" si="96"/>
        <v>0</v>
      </c>
      <c r="DL72" s="149">
        <f t="shared" si="97"/>
        <v>0</v>
      </c>
      <c r="DM72" s="149">
        <f t="shared" si="98"/>
        <v>0</v>
      </c>
      <c r="DN72" s="149">
        <f t="shared" si="99"/>
        <v>0</v>
      </c>
      <c r="DO72" s="149">
        <f t="shared" si="100"/>
        <v>0</v>
      </c>
      <c r="DP72" s="149">
        <f t="shared" si="101"/>
        <v>0</v>
      </c>
      <c r="DQ72" s="149">
        <f t="shared" si="102"/>
        <v>0</v>
      </c>
      <c r="DR72" s="149">
        <f t="shared" si="103"/>
        <v>0</v>
      </c>
      <c r="DS72" s="149">
        <f t="shared" si="104"/>
        <v>0</v>
      </c>
      <c r="DT72" s="149">
        <f t="shared" si="105"/>
        <v>0</v>
      </c>
      <c r="DU72" s="149">
        <f t="shared" si="106"/>
        <v>0</v>
      </c>
      <c r="DV72" s="149">
        <f t="shared" si="107"/>
        <v>0</v>
      </c>
      <c r="DW72" s="149">
        <f t="shared" si="108"/>
        <v>0</v>
      </c>
      <c r="DX72" s="149">
        <f t="shared" si="109"/>
        <v>0</v>
      </c>
      <c r="DY72" s="149">
        <f t="shared" si="110"/>
        <v>0</v>
      </c>
      <c r="DZ72" s="149">
        <f t="shared" si="111"/>
        <v>0</v>
      </c>
      <c r="EA72" s="149">
        <f t="shared" si="111"/>
        <v>0</v>
      </c>
      <c r="EB72" s="149">
        <f t="shared" si="136"/>
        <v>0</v>
      </c>
      <c r="EC72" s="149">
        <f t="shared" si="112"/>
        <v>0</v>
      </c>
      <c r="ED72" s="150">
        <f t="shared" ca="1" si="137"/>
        <v>0</v>
      </c>
      <c r="EE72" s="74"/>
      <c r="EF72" s="68"/>
      <c r="EG72" s="149" t="str">
        <f t="shared" si="138"/>
        <v/>
      </c>
      <c r="EH72" s="149" t="str">
        <f t="shared" si="114"/>
        <v/>
      </c>
      <c r="EI72" s="149" t="str">
        <f t="shared" si="139"/>
        <v/>
      </c>
      <c r="EJ72" s="149">
        <f t="shared" ca="1" si="140"/>
        <v>0</v>
      </c>
      <c r="EK72" s="149">
        <f t="shared" si="141"/>
        <v>0</v>
      </c>
      <c r="EL72" s="149">
        <f t="shared" si="142"/>
        <v>0</v>
      </c>
    </row>
    <row r="73" spans="1:142" x14ac:dyDescent="0.35">
      <c r="A73" s="62">
        <f>ROWS($12:73)-1</f>
        <v>61</v>
      </c>
      <c r="B73" s="63"/>
      <c r="C73" s="64"/>
      <c r="D73" s="64"/>
      <c r="E73" s="65"/>
      <c r="F73" s="66"/>
      <c r="G73" s="67"/>
      <c r="H73" s="28">
        <f t="shared" si="121"/>
        <v>0</v>
      </c>
      <c r="I73" s="178">
        <f t="shared" si="72"/>
        <v>0</v>
      </c>
      <c r="J73" s="174">
        <f t="shared" si="122"/>
        <v>0</v>
      </c>
      <c r="K73" s="174">
        <f t="shared" si="123"/>
        <v>0</v>
      </c>
      <c r="L73" s="174">
        <f t="shared" si="124"/>
        <v>0</v>
      </c>
      <c r="M73" s="174">
        <f t="shared" si="73"/>
        <v>0</v>
      </c>
      <c r="N73" s="174">
        <f t="shared" si="74"/>
        <v>0</v>
      </c>
      <c r="O73" s="174">
        <f t="shared" si="75"/>
        <v>0</v>
      </c>
      <c r="P73" s="174">
        <f t="shared" si="125"/>
        <v>0</v>
      </c>
      <c r="Q73" s="174">
        <f t="shared" si="126"/>
        <v>0</v>
      </c>
      <c r="R73" s="174">
        <f t="shared" si="127"/>
        <v>0</v>
      </c>
      <c r="S73" s="68"/>
      <c r="T73" s="174">
        <f t="shared" si="128"/>
        <v>0</v>
      </c>
      <c r="U73" s="174">
        <f t="shared" si="76"/>
        <v>0</v>
      </c>
      <c r="V73" s="174">
        <f t="shared" si="77"/>
        <v>0</v>
      </c>
      <c r="W73" s="174">
        <f t="shared" si="129"/>
        <v>0</v>
      </c>
      <c r="X73" s="174">
        <f t="shared" si="78"/>
        <v>0</v>
      </c>
      <c r="Y73" s="174">
        <f t="shared" si="130"/>
        <v>0</v>
      </c>
      <c r="Z73" s="174">
        <f t="shared" si="131"/>
        <v>0</v>
      </c>
      <c r="AA73" s="174">
        <f t="shared" si="132"/>
        <v>0</v>
      </c>
      <c r="AB73" s="221"/>
      <c r="AC73" s="174">
        <f t="shared" si="133"/>
        <v>0</v>
      </c>
      <c r="AD73" s="179">
        <f t="shared" si="79"/>
        <v>0</v>
      </c>
      <c r="AE73" s="69"/>
      <c r="AF73" s="70"/>
      <c r="AG73" s="149">
        <f t="shared" si="134"/>
        <v>0</v>
      </c>
      <c r="AH73" s="176">
        <f t="shared" si="135"/>
        <v>0</v>
      </c>
      <c r="AI73" s="174">
        <f t="shared" si="80"/>
        <v>0</v>
      </c>
      <c r="AJ73" s="149">
        <f t="shared" si="81"/>
        <v>0</v>
      </c>
      <c r="AK73" s="71"/>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180">
        <f t="shared" si="82"/>
        <v>1</v>
      </c>
      <c r="BK73" s="149">
        <f t="shared" si="83"/>
        <v>0</v>
      </c>
      <c r="BL73" s="149">
        <f t="shared" si="43"/>
        <v>0</v>
      </c>
      <c r="BM73" s="149">
        <f t="shared" si="44"/>
        <v>0</v>
      </c>
      <c r="BN73" s="149">
        <f t="shared" si="45"/>
        <v>0</v>
      </c>
      <c r="BO73" s="149">
        <f t="shared" si="46"/>
        <v>0</v>
      </c>
      <c r="BP73" s="149">
        <f t="shared" si="47"/>
        <v>0</v>
      </c>
      <c r="BQ73" s="149">
        <f t="shared" si="48"/>
        <v>0</v>
      </c>
      <c r="BR73" s="149">
        <f t="shared" si="49"/>
        <v>0</v>
      </c>
      <c r="BS73" s="149">
        <f t="shared" si="50"/>
        <v>0</v>
      </c>
      <c r="BT73" s="149">
        <f t="shared" si="51"/>
        <v>0</v>
      </c>
      <c r="BU73" s="149">
        <f t="shared" si="52"/>
        <v>0</v>
      </c>
      <c r="BV73" s="149">
        <f t="shared" si="53"/>
        <v>0</v>
      </c>
      <c r="BW73" s="149">
        <f t="shared" si="54"/>
        <v>0</v>
      </c>
      <c r="BX73" s="149">
        <f t="shared" si="55"/>
        <v>0</v>
      </c>
      <c r="BY73" s="149">
        <f t="shared" si="56"/>
        <v>0</v>
      </c>
      <c r="BZ73" s="149">
        <f t="shared" si="57"/>
        <v>0</v>
      </c>
      <c r="CA73" s="149">
        <f t="shared" si="58"/>
        <v>0</v>
      </c>
      <c r="CB73" s="149">
        <f t="shared" si="59"/>
        <v>0</v>
      </c>
      <c r="CC73" s="149">
        <f t="shared" si="60"/>
        <v>0</v>
      </c>
      <c r="CD73" s="149">
        <f t="shared" si="61"/>
        <v>0</v>
      </c>
      <c r="CE73" s="149">
        <f t="shared" si="117"/>
        <v>0</v>
      </c>
      <c r="CF73" s="149">
        <f t="shared" si="118"/>
        <v>0</v>
      </c>
      <c r="CG73" s="149">
        <f t="shared" si="119"/>
        <v>0</v>
      </c>
      <c r="CH73" s="149">
        <f t="shared" si="120"/>
        <v>0</v>
      </c>
      <c r="CI73" s="149">
        <f t="shared" si="88"/>
        <v>0</v>
      </c>
      <c r="CJ73" s="149">
        <f t="shared" si="89"/>
        <v>0</v>
      </c>
      <c r="CK73" s="149">
        <f t="shared" si="90"/>
        <v>0</v>
      </c>
      <c r="CL73" s="149">
        <f t="shared" si="116"/>
        <v>0</v>
      </c>
      <c r="CM73" s="149">
        <f t="shared" si="91"/>
        <v>0</v>
      </c>
      <c r="CN73" s="150">
        <f t="shared" si="92"/>
        <v>0</v>
      </c>
      <c r="CO73" s="71"/>
      <c r="CP73" s="72"/>
      <c r="CQ73" s="72"/>
      <c r="CR73" s="72"/>
      <c r="CS73" s="72"/>
      <c r="CT73" s="72"/>
      <c r="CU73" s="72"/>
      <c r="CV73" s="72"/>
      <c r="CW73" s="72"/>
      <c r="CX73" s="72"/>
      <c r="CY73" s="72"/>
      <c r="CZ73" s="72"/>
      <c r="DA73" s="72"/>
      <c r="DB73" s="72"/>
      <c r="DC73" s="72"/>
      <c r="DD73" s="72"/>
      <c r="DE73" s="72"/>
      <c r="DF73" s="72"/>
      <c r="DG73" s="73"/>
      <c r="DH73" s="149">
        <f t="shared" si="93"/>
        <v>0</v>
      </c>
      <c r="DI73" s="149">
        <f t="shared" si="94"/>
        <v>0</v>
      </c>
      <c r="DJ73" s="149">
        <f t="shared" si="95"/>
        <v>0</v>
      </c>
      <c r="DK73" s="149">
        <f t="shared" si="96"/>
        <v>0</v>
      </c>
      <c r="DL73" s="149">
        <f t="shared" si="97"/>
        <v>0</v>
      </c>
      <c r="DM73" s="149">
        <f t="shared" si="98"/>
        <v>0</v>
      </c>
      <c r="DN73" s="149">
        <f t="shared" si="99"/>
        <v>0</v>
      </c>
      <c r="DO73" s="149">
        <f t="shared" si="100"/>
        <v>0</v>
      </c>
      <c r="DP73" s="149">
        <f t="shared" si="101"/>
        <v>0</v>
      </c>
      <c r="DQ73" s="149">
        <f t="shared" si="102"/>
        <v>0</v>
      </c>
      <c r="DR73" s="149">
        <f t="shared" si="103"/>
        <v>0</v>
      </c>
      <c r="DS73" s="149">
        <f t="shared" si="104"/>
        <v>0</v>
      </c>
      <c r="DT73" s="149">
        <f t="shared" si="105"/>
        <v>0</v>
      </c>
      <c r="DU73" s="149">
        <f t="shared" si="106"/>
        <v>0</v>
      </c>
      <c r="DV73" s="149">
        <f t="shared" si="107"/>
        <v>0</v>
      </c>
      <c r="DW73" s="149">
        <f t="shared" si="108"/>
        <v>0</v>
      </c>
      <c r="DX73" s="149">
        <f t="shared" si="109"/>
        <v>0</v>
      </c>
      <c r="DY73" s="149">
        <f t="shared" si="110"/>
        <v>0</v>
      </c>
      <c r="DZ73" s="149">
        <f t="shared" si="111"/>
        <v>0</v>
      </c>
      <c r="EA73" s="149">
        <f t="shared" si="111"/>
        <v>0</v>
      </c>
      <c r="EB73" s="149">
        <f t="shared" si="136"/>
        <v>0</v>
      </c>
      <c r="EC73" s="149">
        <f t="shared" si="112"/>
        <v>0</v>
      </c>
      <c r="ED73" s="150">
        <f t="shared" ca="1" si="137"/>
        <v>0</v>
      </c>
      <c r="EE73" s="74"/>
      <c r="EF73" s="68"/>
      <c r="EG73" s="149" t="str">
        <f t="shared" si="138"/>
        <v/>
      </c>
      <c r="EH73" s="149" t="str">
        <f t="shared" si="114"/>
        <v/>
      </c>
      <c r="EI73" s="149" t="str">
        <f t="shared" si="139"/>
        <v/>
      </c>
      <c r="EJ73" s="149">
        <f t="shared" ca="1" si="140"/>
        <v>0</v>
      </c>
      <c r="EK73" s="149">
        <f t="shared" si="141"/>
        <v>0</v>
      </c>
      <c r="EL73" s="149">
        <f t="shared" si="142"/>
        <v>0</v>
      </c>
    </row>
    <row r="74" spans="1:142" x14ac:dyDescent="0.35">
      <c r="A74" s="62">
        <f>ROWS($12:74)-1</f>
        <v>62</v>
      </c>
      <c r="B74" s="63"/>
      <c r="C74" s="64"/>
      <c r="D74" s="64"/>
      <c r="E74" s="65"/>
      <c r="F74" s="66"/>
      <c r="G74" s="67"/>
      <c r="H74" s="28">
        <f t="shared" si="121"/>
        <v>0</v>
      </c>
      <c r="I74" s="178">
        <f t="shared" si="72"/>
        <v>0</v>
      </c>
      <c r="J74" s="174">
        <f t="shared" si="122"/>
        <v>0</v>
      </c>
      <c r="K74" s="174">
        <f t="shared" si="123"/>
        <v>0</v>
      </c>
      <c r="L74" s="174">
        <f t="shared" si="124"/>
        <v>0</v>
      </c>
      <c r="M74" s="174">
        <f t="shared" si="73"/>
        <v>0</v>
      </c>
      <c r="N74" s="174">
        <f t="shared" si="74"/>
        <v>0</v>
      </c>
      <c r="O74" s="174">
        <f t="shared" si="75"/>
        <v>0</v>
      </c>
      <c r="P74" s="174">
        <f t="shared" si="125"/>
        <v>0</v>
      </c>
      <c r="Q74" s="174">
        <f t="shared" si="126"/>
        <v>0</v>
      </c>
      <c r="R74" s="174">
        <f t="shared" si="127"/>
        <v>0</v>
      </c>
      <c r="S74" s="68"/>
      <c r="T74" s="174">
        <f t="shared" si="128"/>
        <v>0</v>
      </c>
      <c r="U74" s="174">
        <f t="shared" si="76"/>
        <v>0</v>
      </c>
      <c r="V74" s="174">
        <f t="shared" si="77"/>
        <v>0</v>
      </c>
      <c r="W74" s="174">
        <f t="shared" si="129"/>
        <v>0</v>
      </c>
      <c r="X74" s="174">
        <f t="shared" si="78"/>
        <v>0</v>
      </c>
      <c r="Y74" s="174">
        <f t="shared" si="130"/>
        <v>0</v>
      </c>
      <c r="Z74" s="174">
        <f t="shared" si="131"/>
        <v>0</v>
      </c>
      <c r="AA74" s="174">
        <f t="shared" si="132"/>
        <v>0</v>
      </c>
      <c r="AB74" s="221"/>
      <c r="AC74" s="174">
        <f t="shared" si="133"/>
        <v>0</v>
      </c>
      <c r="AD74" s="179">
        <f t="shared" si="79"/>
        <v>0</v>
      </c>
      <c r="AE74" s="69"/>
      <c r="AF74" s="70"/>
      <c r="AG74" s="149">
        <f t="shared" si="134"/>
        <v>0</v>
      </c>
      <c r="AH74" s="176">
        <f t="shared" si="135"/>
        <v>0</v>
      </c>
      <c r="AI74" s="174">
        <f t="shared" si="80"/>
        <v>0</v>
      </c>
      <c r="AJ74" s="149">
        <f t="shared" si="81"/>
        <v>0</v>
      </c>
      <c r="AK74" s="71"/>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180">
        <f t="shared" si="82"/>
        <v>1</v>
      </c>
      <c r="BK74" s="149">
        <f t="shared" si="83"/>
        <v>0</v>
      </c>
      <c r="BL74" s="149">
        <f t="shared" si="43"/>
        <v>0</v>
      </c>
      <c r="BM74" s="149">
        <f t="shared" si="44"/>
        <v>0</v>
      </c>
      <c r="BN74" s="149">
        <f t="shared" si="45"/>
        <v>0</v>
      </c>
      <c r="BO74" s="149">
        <f t="shared" si="46"/>
        <v>0</v>
      </c>
      <c r="BP74" s="149">
        <f t="shared" si="47"/>
        <v>0</v>
      </c>
      <c r="BQ74" s="149">
        <f t="shared" si="48"/>
        <v>0</v>
      </c>
      <c r="BR74" s="149">
        <f t="shared" si="49"/>
        <v>0</v>
      </c>
      <c r="BS74" s="149">
        <f t="shared" si="50"/>
        <v>0</v>
      </c>
      <c r="BT74" s="149">
        <f t="shared" si="51"/>
        <v>0</v>
      </c>
      <c r="BU74" s="149">
        <f t="shared" si="52"/>
        <v>0</v>
      </c>
      <c r="BV74" s="149">
        <f t="shared" si="53"/>
        <v>0</v>
      </c>
      <c r="BW74" s="149">
        <f t="shared" si="54"/>
        <v>0</v>
      </c>
      <c r="BX74" s="149">
        <f t="shared" si="55"/>
        <v>0</v>
      </c>
      <c r="BY74" s="149">
        <f t="shared" si="56"/>
        <v>0</v>
      </c>
      <c r="BZ74" s="149">
        <f t="shared" si="57"/>
        <v>0</v>
      </c>
      <c r="CA74" s="149">
        <f t="shared" si="58"/>
        <v>0</v>
      </c>
      <c r="CB74" s="149">
        <f t="shared" si="59"/>
        <v>0</v>
      </c>
      <c r="CC74" s="149">
        <f t="shared" si="60"/>
        <v>0</v>
      </c>
      <c r="CD74" s="149">
        <f t="shared" si="61"/>
        <v>0</v>
      </c>
      <c r="CE74" s="149">
        <f t="shared" si="117"/>
        <v>0</v>
      </c>
      <c r="CF74" s="149">
        <f t="shared" si="118"/>
        <v>0</v>
      </c>
      <c r="CG74" s="149">
        <f t="shared" si="119"/>
        <v>0</v>
      </c>
      <c r="CH74" s="149">
        <f t="shared" si="120"/>
        <v>0</v>
      </c>
      <c r="CI74" s="149">
        <f t="shared" si="88"/>
        <v>0</v>
      </c>
      <c r="CJ74" s="149">
        <f t="shared" si="89"/>
        <v>0</v>
      </c>
      <c r="CK74" s="149">
        <f t="shared" si="90"/>
        <v>0</v>
      </c>
      <c r="CL74" s="149">
        <f t="shared" si="116"/>
        <v>0</v>
      </c>
      <c r="CM74" s="149">
        <f t="shared" si="91"/>
        <v>0</v>
      </c>
      <c r="CN74" s="150">
        <f t="shared" si="92"/>
        <v>0</v>
      </c>
      <c r="CO74" s="71"/>
      <c r="CP74" s="72"/>
      <c r="CQ74" s="72"/>
      <c r="CR74" s="72"/>
      <c r="CS74" s="72"/>
      <c r="CT74" s="72"/>
      <c r="CU74" s="72"/>
      <c r="CV74" s="72"/>
      <c r="CW74" s="72"/>
      <c r="CX74" s="72"/>
      <c r="CY74" s="72"/>
      <c r="CZ74" s="72"/>
      <c r="DA74" s="72"/>
      <c r="DB74" s="72"/>
      <c r="DC74" s="72"/>
      <c r="DD74" s="72"/>
      <c r="DE74" s="72"/>
      <c r="DF74" s="72"/>
      <c r="DG74" s="73"/>
      <c r="DH74" s="149">
        <f t="shared" si="93"/>
        <v>0</v>
      </c>
      <c r="DI74" s="149">
        <f t="shared" si="94"/>
        <v>0</v>
      </c>
      <c r="DJ74" s="149">
        <f t="shared" si="95"/>
        <v>0</v>
      </c>
      <c r="DK74" s="149">
        <f t="shared" si="96"/>
        <v>0</v>
      </c>
      <c r="DL74" s="149">
        <f t="shared" si="97"/>
        <v>0</v>
      </c>
      <c r="DM74" s="149">
        <f t="shared" si="98"/>
        <v>0</v>
      </c>
      <c r="DN74" s="149">
        <f t="shared" si="99"/>
        <v>0</v>
      </c>
      <c r="DO74" s="149">
        <f t="shared" si="100"/>
        <v>0</v>
      </c>
      <c r="DP74" s="149">
        <f t="shared" si="101"/>
        <v>0</v>
      </c>
      <c r="DQ74" s="149">
        <f t="shared" si="102"/>
        <v>0</v>
      </c>
      <c r="DR74" s="149">
        <f t="shared" si="103"/>
        <v>0</v>
      </c>
      <c r="DS74" s="149">
        <f t="shared" si="104"/>
        <v>0</v>
      </c>
      <c r="DT74" s="149">
        <f t="shared" si="105"/>
        <v>0</v>
      </c>
      <c r="DU74" s="149">
        <f t="shared" si="106"/>
        <v>0</v>
      </c>
      <c r="DV74" s="149">
        <f t="shared" si="107"/>
        <v>0</v>
      </c>
      <c r="DW74" s="149">
        <f t="shared" si="108"/>
        <v>0</v>
      </c>
      <c r="DX74" s="149">
        <f t="shared" si="109"/>
        <v>0</v>
      </c>
      <c r="DY74" s="149">
        <f t="shared" si="110"/>
        <v>0</v>
      </c>
      <c r="DZ74" s="149">
        <f t="shared" si="111"/>
        <v>0</v>
      </c>
      <c r="EA74" s="149">
        <f t="shared" si="111"/>
        <v>0</v>
      </c>
      <c r="EB74" s="149">
        <f t="shared" si="136"/>
        <v>0</v>
      </c>
      <c r="EC74" s="149">
        <f t="shared" si="112"/>
        <v>0</v>
      </c>
      <c r="ED74" s="150">
        <f t="shared" ca="1" si="137"/>
        <v>0</v>
      </c>
      <c r="EE74" s="74"/>
      <c r="EF74" s="68"/>
      <c r="EG74" s="149" t="str">
        <f t="shared" si="138"/>
        <v/>
      </c>
      <c r="EH74" s="149" t="str">
        <f t="shared" si="114"/>
        <v/>
      </c>
      <c r="EI74" s="149" t="str">
        <f t="shared" si="139"/>
        <v/>
      </c>
      <c r="EJ74" s="149">
        <f t="shared" ca="1" si="140"/>
        <v>0</v>
      </c>
      <c r="EK74" s="149">
        <f t="shared" si="141"/>
        <v>0</v>
      </c>
      <c r="EL74" s="149">
        <f t="shared" si="142"/>
        <v>0</v>
      </c>
    </row>
    <row r="75" spans="1:142" x14ac:dyDescent="0.35">
      <c r="A75" s="62">
        <f>ROWS($12:75)-1</f>
        <v>63</v>
      </c>
      <c r="B75" s="63"/>
      <c r="C75" s="64"/>
      <c r="D75" s="64"/>
      <c r="E75" s="65"/>
      <c r="F75" s="66"/>
      <c r="G75" s="67"/>
      <c r="H75" s="28">
        <f t="shared" si="121"/>
        <v>0</v>
      </c>
      <c r="I75" s="178">
        <f t="shared" si="72"/>
        <v>0</v>
      </c>
      <c r="J75" s="174">
        <f t="shared" si="122"/>
        <v>0</v>
      </c>
      <c r="K75" s="174">
        <f t="shared" si="123"/>
        <v>0</v>
      </c>
      <c r="L75" s="174">
        <f t="shared" si="124"/>
        <v>0</v>
      </c>
      <c r="M75" s="174">
        <f t="shared" si="73"/>
        <v>0</v>
      </c>
      <c r="N75" s="174">
        <f t="shared" si="74"/>
        <v>0</v>
      </c>
      <c r="O75" s="174">
        <f t="shared" si="75"/>
        <v>0</v>
      </c>
      <c r="P75" s="174">
        <f t="shared" si="125"/>
        <v>0</v>
      </c>
      <c r="Q75" s="174">
        <f t="shared" si="126"/>
        <v>0</v>
      </c>
      <c r="R75" s="174">
        <f t="shared" si="127"/>
        <v>0</v>
      </c>
      <c r="S75" s="68"/>
      <c r="T75" s="174">
        <f t="shared" si="128"/>
        <v>0</v>
      </c>
      <c r="U75" s="174">
        <f t="shared" si="76"/>
        <v>0</v>
      </c>
      <c r="V75" s="174">
        <f t="shared" si="77"/>
        <v>0</v>
      </c>
      <c r="W75" s="174">
        <f t="shared" si="129"/>
        <v>0</v>
      </c>
      <c r="X75" s="174">
        <f t="shared" si="78"/>
        <v>0</v>
      </c>
      <c r="Y75" s="174">
        <f t="shared" si="130"/>
        <v>0</v>
      </c>
      <c r="Z75" s="174">
        <f t="shared" si="131"/>
        <v>0</v>
      </c>
      <c r="AA75" s="174">
        <f t="shared" si="132"/>
        <v>0</v>
      </c>
      <c r="AB75" s="221"/>
      <c r="AC75" s="174">
        <f t="shared" si="133"/>
        <v>0</v>
      </c>
      <c r="AD75" s="179">
        <f t="shared" si="79"/>
        <v>0</v>
      </c>
      <c r="AE75" s="69"/>
      <c r="AF75" s="70"/>
      <c r="AG75" s="149">
        <f t="shared" si="134"/>
        <v>0</v>
      </c>
      <c r="AH75" s="176">
        <f t="shared" si="135"/>
        <v>0</v>
      </c>
      <c r="AI75" s="174">
        <f t="shared" si="80"/>
        <v>0</v>
      </c>
      <c r="AJ75" s="149">
        <f t="shared" si="81"/>
        <v>0</v>
      </c>
      <c r="AK75" s="71"/>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180">
        <f t="shared" si="82"/>
        <v>1</v>
      </c>
      <c r="BK75" s="149">
        <f t="shared" si="83"/>
        <v>0</v>
      </c>
      <c r="BL75" s="149">
        <f t="shared" si="43"/>
        <v>0</v>
      </c>
      <c r="BM75" s="149">
        <f t="shared" si="44"/>
        <v>0</v>
      </c>
      <c r="BN75" s="149">
        <f t="shared" si="45"/>
        <v>0</v>
      </c>
      <c r="BO75" s="149">
        <f t="shared" si="46"/>
        <v>0</v>
      </c>
      <c r="BP75" s="149">
        <f t="shared" si="47"/>
        <v>0</v>
      </c>
      <c r="BQ75" s="149">
        <f t="shared" si="48"/>
        <v>0</v>
      </c>
      <c r="BR75" s="149">
        <f t="shared" si="49"/>
        <v>0</v>
      </c>
      <c r="BS75" s="149">
        <f t="shared" si="50"/>
        <v>0</v>
      </c>
      <c r="BT75" s="149">
        <f t="shared" si="51"/>
        <v>0</v>
      </c>
      <c r="BU75" s="149">
        <f t="shared" si="52"/>
        <v>0</v>
      </c>
      <c r="BV75" s="149">
        <f t="shared" si="53"/>
        <v>0</v>
      </c>
      <c r="BW75" s="149">
        <f t="shared" si="54"/>
        <v>0</v>
      </c>
      <c r="BX75" s="149">
        <f t="shared" si="55"/>
        <v>0</v>
      </c>
      <c r="BY75" s="149">
        <f t="shared" si="56"/>
        <v>0</v>
      </c>
      <c r="BZ75" s="149">
        <f t="shared" si="57"/>
        <v>0</v>
      </c>
      <c r="CA75" s="149">
        <f t="shared" si="58"/>
        <v>0</v>
      </c>
      <c r="CB75" s="149">
        <f t="shared" si="59"/>
        <v>0</v>
      </c>
      <c r="CC75" s="149">
        <f t="shared" si="60"/>
        <v>0</v>
      </c>
      <c r="CD75" s="149">
        <f t="shared" si="61"/>
        <v>0</v>
      </c>
      <c r="CE75" s="149">
        <f t="shared" si="117"/>
        <v>0</v>
      </c>
      <c r="CF75" s="149">
        <f t="shared" si="118"/>
        <v>0</v>
      </c>
      <c r="CG75" s="149">
        <f t="shared" si="119"/>
        <v>0</v>
      </c>
      <c r="CH75" s="149">
        <f t="shared" si="120"/>
        <v>0</v>
      </c>
      <c r="CI75" s="149">
        <f t="shared" si="88"/>
        <v>0</v>
      </c>
      <c r="CJ75" s="149">
        <f t="shared" si="89"/>
        <v>0</v>
      </c>
      <c r="CK75" s="149">
        <f t="shared" si="90"/>
        <v>0</v>
      </c>
      <c r="CL75" s="149">
        <f t="shared" si="116"/>
        <v>0</v>
      </c>
      <c r="CM75" s="149">
        <f t="shared" si="91"/>
        <v>0</v>
      </c>
      <c r="CN75" s="150">
        <f t="shared" si="92"/>
        <v>0</v>
      </c>
      <c r="CO75" s="71"/>
      <c r="CP75" s="72"/>
      <c r="CQ75" s="72"/>
      <c r="CR75" s="72"/>
      <c r="CS75" s="72"/>
      <c r="CT75" s="72"/>
      <c r="CU75" s="72"/>
      <c r="CV75" s="72"/>
      <c r="CW75" s="72"/>
      <c r="CX75" s="72"/>
      <c r="CY75" s="72"/>
      <c r="CZ75" s="72"/>
      <c r="DA75" s="72"/>
      <c r="DB75" s="72"/>
      <c r="DC75" s="72"/>
      <c r="DD75" s="72"/>
      <c r="DE75" s="72"/>
      <c r="DF75" s="72"/>
      <c r="DG75" s="73"/>
      <c r="DH75" s="149">
        <f t="shared" si="93"/>
        <v>0</v>
      </c>
      <c r="DI75" s="149">
        <f t="shared" si="94"/>
        <v>0</v>
      </c>
      <c r="DJ75" s="149">
        <f t="shared" si="95"/>
        <v>0</v>
      </c>
      <c r="DK75" s="149">
        <f t="shared" si="96"/>
        <v>0</v>
      </c>
      <c r="DL75" s="149">
        <f t="shared" si="97"/>
        <v>0</v>
      </c>
      <c r="DM75" s="149">
        <f t="shared" si="98"/>
        <v>0</v>
      </c>
      <c r="DN75" s="149">
        <f t="shared" si="99"/>
        <v>0</v>
      </c>
      <c r="DO75" s="149">
        <f t="shared" si="100"/>
        <v>0</v>
      </c>
      <c r="DP75" s="149">
        <f t="shared" si="101"/>
        <v>0</v>
      </c>
      <c r="DQ75" s="149">
        <f t="shared" si="102"/>
        <v>0</v>
      </c>
      <c r="DR75" s="149">
        <f t="shared" si="103"/>
        <v>0</v>
      </c>
      <c r="DS75" s="149">
        <f t="shared" si="104"/>
        <v>0</v>
      </c>
      <c r="DT75" s="149">
        <f t="shared" si="105"/>
        <v>0</v>
      </c>
      <c r="DU75" s="149">
        <f t="shared" si="106"/>
        <v>0</v>
      </c>
      <c r="DV75" s="149">
        <f t="shared" si="107"/>
        <v>0</v>
      </c>
      <c r="DW75" s="149">
        <f t="shared" si="108"/>
        <v>0</v>
      </c>
      <c r="DX75" s="149">
        <f t="shared" si="109"/>
        <v>0</v>
      </c>
      <c r="DY75" s="149">
        <f t="shared" si="110"/>
        <v>0</v>
      </c>
      <c r="DZ75" s="149">
        <f t="shared" si="111"/>
        <v>0</v>
      </c>
      <c r="EA75" s="149">
        <f t="shared" si="111"/>
        <v>0</v>
      </c>
      <c r="EB75" s="149">
        <f t="shared" si="136"/>
        <v>0</v>
      </c>
      <c r="EC75" s="149">
        <f t="shared" si="112"/>
        <v>0</v>
      </c>
      <c r="ED75" s="150">
        <f t="shared" ca="1" si="137"/>
        <v>0</v>
      </c>
      <c r="EE75" s="74"/>
      <c r="EF75" s="68"/>
      <c r="EG75" s="149" t="str">
        <f t="shared" si="138"/>
        <v/>
      </c>
      <c r="EH75" s="149" t="str">
        <f t="shared" si="114"/>
        <v/>
      </c>
      <c r="EI75" s="149" t="str">
        <f t="shared" si="139"/>
        <v/>
      </c>
      <c r="EJ75" s="149">
        <f t="shared" ca="1" si="140"/>
        <v>0</v>
      </c>
      <c r="EK75" s="149">
        <f t="shared" si="141"/>
        <v>0</v>
      </c>
      <c r="EL75" s="149">
        <f t="shared" si="142"/>
        <v>0</v>
      </c>
    </row>
    <row r="76" spans="1:142" x14ac:dyDescent="0.35">
      <c r="A76" s="62">
        <f>ROWS($12:76)-1</f>
        <v>64</v>
      </c>
      <c r="B76" s="63"/>
      <c r="C76" s="64"/>
      <c r="D76" s="64"/>
      <c r="E76" s="65"/>
      <c r="F76" s="66"/>
      <c r="G76" s="67"/>
      <c r="H76" s="28">
        <f t="shared" si="121"/>
        <v>0</v>
      </c>
      <c r="I76" s="178">
        <f t="shared" si="72"/>
        <v>0</v>
      </c>
      <c r="J76" s="174">
        <f t="shared" si="122"/>
        <v>0</v>
      </c>
      <c r="K76" s="174">
        <f t="shared" si="123"/>
        <v>0</v>
      </c>
      <c r="L76" s="174">
        <f t="shared" si="124"/>
        <v>0</v>
      </c>
      <c r="M76" s="174">
        <f t="shared" si="73"/>
        <v>0</v>
      </c>
      <c r="N76" s="174">
        <f t="shared" si="74"/>
        <v>0</v>
      </c>
      <c r="O76" s="174">
        <f t="shared" si="75"/>
        <v>0</v>
      </c>
      <c r="P76" s="174">
        <f t="shared" si="125"/>
        <v>0</v>
      </c>
      <c r="Q76" s="174">
        <f t="shared" si="126"/>
        <v>0</v>
      </c>
      <c r="R76" s="174">
        <f t="shared" si="127"/>
        <v>0</v>
      </c>
      <c r="S76" s="68"/>
      <c r="T76" s="174">
        <f t="shared" si="128"/>
        <v>0</v>
      </c>
      <c r="U76" s="174">
        <f t="shared" si="76"/>
        <v>0</v>
      </c>
      <c r="V76" s="174">
        <f t="shared" si="77"/>
        <v>0</v>
      </c>
      <c r="W76" s="174">
        <f t="shared" si="129"/>
        <v>0</v>
      </c>
      <c r="X76" s="174">
        <f t="shared" si="78"/>
        <v>0</v>
      </c>
      <c r="Y76" s="174">
        <f t="shared" si="130"/>
        <v>0</v>
      </c>
      <c r="Z76" s="174">
        <f t="shared" si="131"/>
        <v>0</v>
      </c>
      <c r="AA76" s="174">
        <f t="shared" si="132"/>
        <v>0</v>
      </c>
      <c r="AB76" s="221"/>
      <c r="AC76" s="174">
        <f t="shared" si="133"/>
        <v>0</v>
      </c>
      <c r="AD76" s="179">
        <f t="shared" si="79"/>
        <v>0</v>
      </c>
      <c r="AE76" s="69"/>
      <c r="AF76" s="70"/>
      <c r="AG76" s="149">
        <f t="shared" si="134"/>
        <v>0</v>
      </c>
      <c r="AH76" s="176">
        <f t="shared" si="135"/>
        <v>0</v>
      </c>
      <c r="AI76" s="174">
        <f t="shared" si="80"/>
        <v>0</v>
      </c>
      <c r="AJ76" s="149">
        <f t="shared" si="81"/>
        <v>0</v>
      </c>
      <c r="AK76" s="71"/>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180">
        <f t="shared" si="82"/>
        <v>1</v>
      </c>
      <c r="BK76" s="149">
        <f t="shared" si="83"/>
        <v>0</v>
      </c>
      <c r="BL76" s="149">
        <f t="shared" si="43"/>
        <v>0</v>
      </c>
      <c r="BM76" s="149">
        <f t="shared" si="44"/>
        <v>0</v>
      </c>
      <c r="BN76" s="149">
        <f t="shared" si="45"/>
        <v>0</v>
      </c>
      <c r="BO76" s="149">
        <f t="shared" si="46"/>
        <v>0</v>
      </c>
      <c r="BP76" s="149">
        <f t="shared" si="47"/>
        <v>0</v>
      </c>
      <c r="BQ76" s="149">
        <f t="shared" si="48"/>
        <v>0</v>
      </c>
      <c r="BR76" s="149">
        <f t="shared" si="49"/>
        <v>0</v>
      </c>
      <c r="BS76" s="149">
        <f t="shared" si="50"/>
        <v>0</v>
      </c>
      <c r="BT76" s="149">
        <f t="shared" si="51"/>
        <v>0</v>
      </c>
      <c r="BU76" s="149">
        <f t="shared" si="52"/>
        <v>0</v>
      </c>
      <c r="BV76" s="149">
        <f t="shared" si="53"/>
        <v>0</v>
      </c>
      <c r="BW76" s="149">
        <f t="shared" si="54"/>
        <v>0</v>
      </c>
      <c r="BX76" s="149">
        <f t="shared" si="55"/>
        <v>0</v>
      </c>
      <c r="BY76" s="149">
        <f t="shared" si="56"/>
        <v>0</v>
      </c>
      <c r="BZ76" s="149">
        <f t="shared" si="57"/>
        <v>0</v>
      </c>
      <c r="CA76" s="149">
        <f t="shared" si="58"/>
        <v>0</v>
      </c>
      <c r="CB76" s="149">
        <f t="shared" si="59"/>
        <v>0</v>
      </c>
      <c r="CC76" s="149">
        <f t="shared" si="60"/>
        <v>0</v>
      </c>
      <c r="CD76" s="149">
        <f t="shared" si="61"/>
        <v>0</v>
      </c>
      <c r="CE76" s="149">
        <f t="shared" si="117"/>
        <v>0</v>
      </c>
      <c r="CF76" s="149">
        <f t="shared" si="118"/>
        <v>0</v>
      </c>
      <c r="CG76" s="149">
        <f t="shared" si="119"/>
        <v>0</v>
      </c>
      <c r="CH76" s="149">
        <f t="shared" si="120"/>
        <v>0</v>
      </c>
      <c r="CI76" s="149">
        <f t="shared" si="88"/>
        <v>0</v>
      </c>
      <c r="CJ76" s="149">
        <f t="shared" si="89"/>
        <v>0</v>
      </c>
      <c r="CK76" s="149">
        <f t="shared" si="90"/>
        <v>0</v>
      </c>
      <c r="CL76" s="149">
        <f t="shared" si="116"/>
        <v>0</v>
      </c>
      <c r="CM76" s="149">
        <f t="shared" si="91"/>
        <v>0</v>
      </c>
      <c r="CN76" s="150">
        <f t="shared" si="92"/>
        <v>0</v>
      </c>
      <c r="CO76" s="71"/>
      <c r="CP76" s="72"/>
      <c r="CQ76" s="72"/>
      <c r="CR76" s="72"/>
      <c r="CS76" s="72"/>
      <c r="CT76" s="72"/>
      <c r="CU76" s="72"/>
      <c r="CV76" s="72"/>
      <c r="CW76" s="72"/>
      <c r="CX76" s="72"/>
      <c r="CY76" s="72"/>
      <c r="CZ76" s="72"/>
      <c r="DA76" s="72"/>
      <c r="DB76" s="72"/>
      <c r="DC76" s="72"/>
      <c r="DD76" s="72"/>
      <c r="DE76" s="72"/>
      <c r="DF76" s="72"/>
      <c r="DG76" s="73"/>
      <c r="DH76" s="149">
        <f t="shared" si="93"/>
        <v>0</v>
      </c>
      <c r="DI76" s="149">
        <f t="shared" si="94"/>
        <v>0</v>
      </c>
      <c r="DJ76" s="149">
        <f t="shared" si="95"/>
        <v>0</v>
      </c>
      <c r="DK76" s="149">
        <f t="shared" si="96"/>
        <v>0</v>
      </c>
      <c r="DL76" s="149">
        <f t="shared" si="97"/>
        <v>0</v>
      </c>
      <c r="DM76" s="149">
        <f t="shared" si="98"/>
        <v>0</v>
      </c>
      <c r="DN76" s="149">
        <f t="shared" si="99"/>
        <v>0</v>
      </c>
      <c r="DO76" s="149">
        <f t="shared" si="100"/>
        <v>0</v>
      </c>
      <c r="DP76" s="149">
        <f t="shared" si="101"/>
        <v>0</v>
      </c>
      <c r="DQ76" s="149">
        <f t="shared" si="102"/>
        <v>0</v>
      </c>
      <c r="DR76" s="149">
        <f t="shared" si="103"/>
        <v>0</v>
      </c>
      <c r="DS76" s="149">
        <f t="shared" si="104"/>
        <v>0</v>
      </c>
      <c r="DT76" s="149">
        <f t="shared" si="105"/>
        <v>0</v>
      </c>
      <c r="DU76" s="149">
        <f t="shared" si="106"/>
        <v>0</v>
      </c>
      <c r="DV76" s="149">
        <f t="shared" si="107"/>
        <v>0</v>
      </c>
      <c r="DW76" s="149">
        <f t="shared" si="108"/>
        <v>0</v>
      </c>
      <c r="DX76" s="149">
        <f t="shared" si="109"/>
        <v>0</v>
      </c>
      <c r="DY76" s="149">
        <f t="shared" si="110"/>
        <v>0</v>
      </c>
      <c r="DZ76" s="149">
        <f t="shared" si="111"/>
        <v>0</v>
      </c>
      <c r="EA76" s="149">
        <f t="shared" si="111"/>
        <v>0</v>
      </c>
      <c r="EB76" s="149">
        <f t="shared" si="136"/>
        <v>0</v>
      </c>
      <c r="EC76" s="149">
        <f t="shared" si="112"/>
        <v>0</v>
      </c>
      <c r="ED76" s="150">
        <f t="shared" ca="1" si="137"/>
        <v>0</v>
      </c>
      <c r="EE76" s="74"/>
      <c r="EF76" s="68"/>
      <c r="EG76" s="149" t="str">
        <f t="shared" si="138"/>
        <v/>
      </c>
      <c r="EH76" s="149" t="str">
        <f t="shared" si="114"/>
        <v/>
      </c>
      <c r="EI76" s="149" t="str">
        <f t="shared" si="139"/>
        <v/>
      </c>
      <c r="EJ76" s="149">
        <f t="shared" ca="1" si="140"/>
        <v>0</v>
      </c>
      <c r="EK76" s="149">
        <f t="shared" si="141"/>
        <v>0</v>
      </c>
      <c r="EL76" s="149">
        <f t="shared" si="142"/>
        <v>0</v>
      </c>
    </row>
    <row r="77" spans="1:142" x14ac:dyDescent="0.35">
      <c r="A77" s="62">
        <f>ROWS($12:77)-1</f>
        <v>65</v>
      </c>
      <c r="B77" s="63"/>
      <c r="C77" s="64"/>
      <c r="D77" s="64"/>
      <c r="E77" s="65"/>
      <c r="F77" s="66"/>
      <c r="G77" s="67"/>
      <c r="H77" s="28">
        <f t="shared" ref="H77:H112" si="143">IF(swhpfn=0,0,+E77/swhpfn)</f>
        <v>0</v>
      </c>
      <c r="I77" s="178">
        <f t="shared" si="72"/>
        <v>0</v>
      </c>
      <c r="J77" s="174">
        <f t="shared" ref="J77:J112" si="144">IF(ISBLANK($E77),0,ROUND($I77*AL_propn*$G77,2)*VLOOKUP($D77,emp_type_table,2,FALSE))</f>
        <v>0</v>
      </c>
      <c r="K77" s="174">
        <f t="shared" ref="K77:K112" si="145">IF(ISBLANK($E77),0,ROUND($I77*SL_propn,2)*VLOOKUP($D77,emp_type_table,2,FALSE))</f>
        <v>0</v>
      </c>
      <c r="L77" s="174">
        <f t="shared" ref="L77:L112" si="146">IF(ISBLANK($E77),0,ROUND($I77*PH_propn,2)*VLOOKUP($D77,emp_type_table,2,FALSE))</f>
        <v>0</v>
      </c>
      <c r="M77" s="174">
        <f t="shared" si="73"/>
        <v>0</v>
      </c>
      <c r="N77" s="174">
        <f t="shared" si="74"/>
        <v>0</v>
      </c>
      <c r="O77" s="174">
        <f t="shared" si="75"/>
        <v>0</v>
      </c>
      <c r="P77" s="174">
        <f t="shared" ref="P77:P112" si="147">ROUND(+$F77*K77,2)</f>
        <v>0</v>
      </c>
      <c r="Q77" s="174">
        <f t="shared" ref="Q77:Q112" si="148">ROUND(+$F77*L77,2)</f>
        <v>0</v>
      </c>
      <c r="R77" s="174">
        <f t="shared" ref="R77:R112" si="149">ROUND(+$F77*M77,2)</f>
        <v>0</v>
      </c>
      <c r="S77" s="68"/>
      <c r="T77" s="174">
        <f t="shared" ref="T77:T108" si="150">SUM(O77:S77)</f>
        <v>0</v>
      </c>
      <c r="U77" s="174">
        <f t="shared" si="76"/>
        <v>0</v>
      </c>
      <c r="V77" s="174">
        <f t="shared" si="77"/>
        <v>0</v>
      </c>
      <c r="W77" s="174">
        <f t="shared" ref="W77:W108" si="151">IF(ISBLANK($E77),0,ROUND(+V77*super_rate,2)*VLOOKUP($D77,emp_type_table,3,FALSE))</f>
        <v>0</v>
      </c>
      <c r="X77" s="174">
        <f t="shared" si="78"/>
        <v>0</v>
      </c>
      <c r="Y77" s="174">
        <f t="shared" ref="Y77:Y112" si="152">IF(ISBLANK($E77),0,ROUND($T77*AL_propn*(1-$G77),2)*VLOOKUP($D77,emp_type_table,2,FALSE))</f>
        <v>0</v>
      </c>
      <c r="Z77" s="174">
        <f t="shared" ref="Z77:Z112" si="153">IF(ISBLANK($E77),0,ROUND($T77*LSL_rate,2)*VLOOKUP($D77,emp_type_table,2,FALSE))</f>
        <v>0</v>
      </c>
      <c r="AA77" s="174">
        <f t="shared" ref="AA77:AA112" si="154">IF(ISBLANK($E77),0,ROUND(+$X77*wcomp_rate,2)*VLOOKUP($D77,emp_type_table,3,FALSE))</f>
        <v>0</v>
      </c>
      <c r="AB77" s="221"/>
      <c r="AC77" s="174">
        <f t="shared" ref="AC77:AC112" si="155">IF(ISBLANK($E77),0,ROUND(+$X77*ptax_rate,2)*VLOOKUP($D77,emp_type_table,3,FALSE))</f>
        <v>0</v>
      </c>
      <c r="AD77" s="179">
        <f t="shared" si="79"/>
        <v>0</v>
      </c>
      <c r="AE77" s="69"/>
      <c r="AF77" s="70"/>
      <c r="AG77" s="149">
        <f t="shared" ref="AG77:AG108" si="156">(AE77*J77)+(AF77*K77)</f>
        <v>0</v>
      </c>
      <c r="AH77" s="176">
        <f t="shared" ref="AH77:AH108" si="157">IF(AG77=0,0,+$F77*(1+agency_uplift_rate))</f>
        <v>0</v>
      </c>
      <c r="AI77" s="174">
        <f t="shared" si="80"/>
        <v>0</v>
      </c>
      <c r="AJ77" s="149">
        <f t="shared" si="81"/>
        <v>0</v>
      </c>
      <c r="AK77" s="71"/>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180">
        <f t="shared" si="82"/>
        <v>1</v>
      </c>
      <c r="BK77" s="149">
        <f t="shared" si="83"/>
        <v>0</v>
      </c>
      <c r="BL77" s="149">
        <f t="shared" ref="BL77:BL112" si="158">ROUND(+$AJ77*AL77,0)</f>
        <v>0</v>
      </c>
      <c r="BM77" s="149">
        <f t="shared" ref="BM77:BM112" si="159">ROUND(+$AJ77*AM77,0)</f>
        <v>0</v>
      </c>
      <c r="BN77" s="149">
        <f t="shared" ref="BN77:BN112" si="160">ROUND(+$AJ77*AN77,0)</f>
        <v>0</v>
      </c>
      <c r="BO77" s="149">
        <f t="shared" ref="BO77:BO112" si="161">ROUND(+$AJ77*AO77,0)</f>
        <v>0</v>
      </c>
      <c r="BP77" s="149">
        <f t="shared" ref="BP77:BP112" si="162">ROUND(+$AJ77*AP77,0)</f>
        <v>0</v>
      </c>
      <c r="BQ77" s="149">
        <f t="shared" ref="BQ77:BQ112" si="163">ROUND(+$AJ77*AQ77,0)</f>
        <v>0</v>
      </c>
      <c r="BR77" s="149">
        <f t="shared" ref="BR77:BR112" si="164">ROUND(+$AJ77*AR77,0)</f>
        <v>0</v>
      </c>
      <c r="BS77" s="149">
        <f t="shared" ref="BS77:BS112" si="165">ROUND(+$AJ77*AS77,0)</f>
        <v>0</v>
      </c>
      <c r="BT77" s="149">
        <f t="shared" ref="BT77:BT112" si="166">ROUND(+$AJ77*AT77,0)</f>
        <v>0</v>
      </c>
      <c r="BU77" s="149">
        <f t="shared" ref="BU77:BU112" si="167">ROUND(+$AJ77*AU77,0)</f>
        <v>0</v>
      </c>
      <c r="BV77" s="149">
        <f t="shared" ref="BV77:BV112" si="168">ROUND(+$AJ77*AV77,0)</f>
        <v>0</v>
      </c>
      <c r="BW77" s="149">
        <f t="shared" ref="BW77:BW112" si="169">ROUND(+$AJ77*AW77,0)</f>
        <v>0</v>
      </c>
      <c r="BX77" s="149">
        <f t="shared" ref="BX77:BX112" si="170">ROUND(+$AJ77*AX77,0)</f>
        <v>0</v>
      </c>
      <c r="BY77" s="149">
        <f t="shared" ref="BY77:BY112" si="171">ROUND(+$AJ77*AY77,0)</f>
        <v>0</v>
      </c>
      <c r="BZ77" s="149">
        <f t="shared" ref="BZ77:BZ112" si="172">ROUND(+$AJ77*AZ77,0)</f>
        <v>0</v>
      </c>
      <c r="CA77" s="149">
        <f t="shared" ref="CA77:CA112" si="173">ROUND(+$AJ77*BA77,0)</f>
        <v>0</v>
      </c>
      <c r="CB77" s="149">
        <f t="shared" ref="CB77:CB112" si="174">ROUND(+$AJ77*BB77,0)</f>
        <v>0</v>
      </c>
      <c r="CC77" s="149">
        <f t="shared" ref="CC77:CC112" si="175">ROUND(+$AJ77*BC77,0)</f>
        <v>0</v>
      </c>
      <c r="CD77" s="149">
        <f t="shared" ref="CD77:CD112" si="176">ROUND(+$AJ77*BD77,0)</f>
        <v>0</v>
      </c>
      <c r="CE77" s="149">
        <f t="shared" si="117"/>
        <v>0</v>
      </c>
      <c r="CF77" s="149">
        <f t="shared" si="118"/>
        <v>0</v>
      </c>
      <c r="CG77" s="149">
        <f t="shared" si="119"/>
        <v>0</v>
      </c>
      <c r="CH77" s="149">
        <f t="shared" si="120"/>
        <v>0</v>
      </c>
      <c r="CI77" s="149">
        <f t="shared" si="88"/>
        <v>0</v>
      </c>
      <c r="CJ77" s="149">
        <f t="shared" si="89"/>
        <v>0</v>
      </c>
      <c r="CK77" s="149">
        <f t="shared" si="90"/>
        <v>0</v>
      </c>
      <c r="CL77" s="149">
        <f t="shared" si="116"/>
        <v>0</v>
      </c>
      <c r="CM77" s="149">
        <f t="shared" si="91"/>
        <v>0</v>
      </c>
      <c r="CN77" s="150">
        <f t="shared" si="92"/>
        <v>0</v>
      </c>
      <c r="CO77" s="71"/>
      <c r="CP77" s="72"/>
      <c r="CQ77" s="72"/>
      <c r="CR77" s="72"/>
      <c r="CS77" s="72"/>
      <c r="CT77" s="72"/>
      <c r="CU77" s="72"/>
      <c r="CV77" s="72"/>
      <c r="CW77" s="72"/>
      <c r="CX77" s="72"/>
      <c r="CY77" s="72"/>
      <c r="CZ77" s="72"/>
      <c r="DA77" s="72"/>
      <c r="DB77" s="72"/>
      <c r="DC77" s="72"/>
      <c r="DD77" s="72"/>
      <c r="DE77" s="72"/>
      <c r="DF77" s="72"/>
      <c r="DG77" s="73"/>
      <c r="DH77" s="149">
        <f t="shared" si="93"/>
        <v>0</v>
      </c>
      <c r="DI77" s="149">
        <f t="shared" si="94"/>
        <v>0</v>
      </c>
      <c r="DJ77" s="149">
        <f t="shared" si="95"/>
        <v>0</v>
      </c>
      <c r="DK77" s="149">
        <f t="shared" si="96"/>
        <v>0</v>
      </c>
      <c r="DL77" s="149">
        <f t="shared" si="97"/>
        <v>0</v>
      </c>
      <c r="DM77" s="149">
        <f t="shared" si="98"/>
        <v>0</v>
      </c>
      <c r="DN77" s="149">
        <f t="shared" si="99"/>
        <v>0</v>
      </c>
      <c r="DO77" s="149">
        <f t="shared" si="100"/>
        <v>0</v>
      </c>
      <c r="DP77" s="149">
        <f t="shared" si="101"/>
        <v>0</v>
      </c>
      <c r="DQ77" s="149">
        <f t="shared" si="102"/>
        <v>0</v>
      </c>
      <c r="DR77" s="149">
        <f t="shared" si="103"/>
        <v>0</v>
      </c>
      <c r="DS77" s="149">
        <f t="shared" si="104"/>
        <v>0</v>
      </c>
      <c r="DT77" s="149">
        <f t="shared" si="105"/>
        <v>0</v>
      </c>
      <c r="DU77" s="149">
        <f t="shared" si="106"/>
        <v>0</v>
      </c>
      <c r="DV77" s="149">
        <f t="shared" si="107"/>
        <v>0</v>
      </c>
      <c r="DW77" s="149">
        <f t="shared" si="108"/>
        <v>0</v>
      </c>
      <c r="DX77" s="149">
        <f t="shared" si="109"/>
        <v>0</v>
      </c>
      <c r="DY77" s="149">
        <f t="shared" si="110"/>
        <v>0</v>
      </c>
      <c r="DZ77" s="149">
        <f t="shared" si="111"/>
        <v>0</v>
      </c>
      <c r="EA77" s="149">
        <f t="shared" si="111"/>
        <v>0</v>
      </c>
      <c r="EB77" s="149">
        <f t="shared" ref="EB77:EB108" si="177">SUM(DH77:EA77)</f>
        <v>0</v>
      </c>
      <c r="EC77" s="149">
        <f t="shared" si="112"/>
        <v>0</v>
      </c>
      <c r="ED77" s="150">
        <f t="shared" ref="ED77:ED112" ca="1" si="178">SUMIF($AK$12:$BJ$12,hp_alloc_header,$AK77:$BJ77)</f>
        <v>0</v>
      </c>
      <c r="EE77" s="74"/>
      <c r="EF77" s="68"/>
      <c r="EG77" s="149" t="str">
        <f t="shared" ref="EG77:EG112" si="179">IF(ISBLANK(EE77),"",VLOOKUP(D77,emp_type_table,4,FALSE))</f>
        <v/>
      </c>
      <c r="EH77" s="149" t="str">
        <f t="shared" si="114"/>
        <v/>
      </c>
      <c r="EI77" s="149" t="str">
        <f t="shared" ref="EI77:EI112" si="180">IF(ISBLANK(EE77),"",+EG77&amp;+" - "&amp;+C77)</f>
        <v/>
      </c>
      <c r="EJ77" s="149">
        <f t="shared" ref="EJ77:EJ112" ca="1" si="181">ROUND(+I77*ED77*EF77,0)</f>
        <v>0</v>
      </c>
      <c r="EK77" s="149">
        <f t="shared" ref="EK77:EK112" si="182">CG77*N(C77="Direct")</f>
        <v>0</v>
      </c>
      <c r="EL77" s="149">
        <f t="shared" ref="EL77:EL108" si="183">CG77-EK77</f>
        <v>0</v>
      </c>
    </row>
    <row r="78" spans="1:142" x14ac:dyDescent="0.35">
      <c r="A78" s="62">
        <f>ROWS($12:78)-1</f>
        <v>66</v>
      </c>
      <c r="B78" s="63"/>
      <c r="C78" s="64"/>
      <c r="D78" s="64"/>
      <c r="E78" s="65"/>
      <c r="F78" s="66"/>
      <c r="G78" s="67"/>
      <c r="H78" s="28">
        <f t="shared" si="143"/>
        <v>0</v>
      </c>
      <c r="I78" s="178">
        <f t="shared" ref="I78:I112" si="184">+E78*fnpa</f>
        <v>0</v>
      </c>
      <c r="J78" s="174">
        <f t="shared" si="144"/>
        <v>0</v>
      </c>
      <c r="K78" s="174">
        <f t="shared" si="145"/>
        <v>0</v>
      </c>
      <c r="L78" s="174">
        <f t="shared" si="146"/>
        <v>0</v>
      </c>
      <c r="M78" s="174">
        <f t="shared" ref="M78:M112" si="185">+I78-SUM(J78:L78)</f>
        <v>0</v>
      </c>
      <c r="N78" s="174">
        <f t="shared" ref="N78:N112" si="186">SUM(J78:M78)</f>
        <v>0</v>
      </c>
      <c r="O78" s="174">
        <f t="shared" ref="O78:O112" si="187">ROUND(+$F78*J78,2)</f>
        <v>0</v>
      </c>
      <c r="P78" s="174">
        <f t="shared" si="147"/>
        <v>0</v>
      </c>
      <c r="Q78" s="174">
        <f t="shared" si="148"/>
        <v>0</v>
      </c>
      <c r="R78" s="174">
        <f t="shared" si="149"/>
        <v>0</v>
      </c>
      <c r="S78" s="68"/>
      <c r="T78" s="174">
        <f t="shared" si="150"/>
        <v>0</v>
      </c>
      <c r="U78" s="174">
        <f t="shared" ref="U78:U112" si="188">ROUND(+O78*AL_loading_rate,2)</f>
        <v>0</v>
      </c>
      <c r="V78" s="174">
        <f t="shared" ref="V78:V112" si="189">SUM(T78:U78)</f>
        <v>0</v>
      </c>
      <c r="W78" s="174">
        <f t="shared" si="151"/>
        <v>0</v>
      </c>
      <c r="X78" s="174">
        <f t="shared" ref="X78:X112" si="190">SUM(V78:W78)</f>
        <v>0</v>
      </c>
      <c r="Y78" s="174">
        <f t="shared" si="152"/>
        <v>0</v>
      </c>
      <c r="Z78" s="174">
        <f t="shared" si="153"/>
        <v>0</v>
      </c>
      <c r="AA78" s="174">
        <f t="shared" si="154"/>
        <v>0</v>
      </c>
      <c r="AB78" s="221"/>
      <c r="AC78" s="174">
        <f t="shared" si="155"/>
        <v>0</v>
      </c>
      <c r="AD78" s="179">
        <f t="shared" ref="AD78:AD112" si="191">SUM(X78:AC78)</f>
        <v>0</v>
      </c>
      <c r="AE78" s="69"/>
      <c r="AF78" s="70"/>
      <c r="AG78" s="149">
        <f t="shared" si="156"/>
        <v>0</v>
      </c>
      <c r="AH78" s="176">
        <f t="shared" si="157"/>
        <v>0</v>
      </c>
      <c r="AI78" s="174">
        <f t="shared" ref="AI78:AI112" si="192">ROUND(+AG78*AH78,2)</f>
        <v>0</v>
      </c>
      <c r="AJ78" s="149">
        <f t="shared" ref="AJ78:AJ112" si="193">ROUND(+AD78+AI78,0)</f>
        <v>0</v>
      </c>
      <c r="AK78" s="71"/>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180">
        <f t="shared" ref="BJ78:BJ112" si="194">1-SUM(AK78:BI78)</f>
        <v>1</v>
      </c>
      <c r="BK78" s="149">
        <f t="shared" ref="BK78:BK112" si="195">ROUND(+$AJ78*AK78,0)</f>
        <v>0</v>
      </c>
      <c r="BL78" s="149">
        <f t="shared" si="158"/>
        <v>0</v>
      </c>
      <c r="BM78" s="149">
        <f t="shared" si="159"/>
        <v>0</v>
      </c>
      <c r="BN78" s="149">
        <f t="shared" si="160"/>
        <v>0</v>
      </c>
      <c r="BO78" s="149">
        <f t="shared" si="161"/>
        <v>0</v>
      </c>
      <c r="BP78" s="149">
        <f t="shared" si="162"/>
        <v>0</v>
      </c>
      <c r="BQ78" s="149">
        <f t="shared" si="163"/>
        <v>0</v>
      </c>
      <c r="BR78" s="149">
        <f t="shared" si="164"/>
        <v>0</v>
      </c>
      <c r="BS78" s="149">
        <f t="shared" si="165"/>
        <v>0</v>
      </c>
      <c r="BT78" s="149">
        <f t="shared" si="166"/>
        <v>0</v>
      </c>
      <c r="BU78" s="149">
        <f t="shared" si="167"/>
        <v>0</v>
      </c>
      <c r="BV78" s="149">
        <f t="shared" si="168"/>
        <v>0</v>
      </c>
      <c r="BW78" s="149">
        <f t="shared" si="169"/>
        <v>0</v>
      </c>
      <c r="BX78" s="149">
        <f t="shared" si="170"/>
        <v>0</v>
      </c>
      <c r="BY78" s="149">
        <f t="shared" si="171"/>
        <v>0</v>
      </c>
      <c r="BZ78" s="149">
        <f t="shared" si="172"/>
        <v>0</v>
      </c>
      <c r="CA78" s="149">
        <f t="shared" si="173"/>
        <v>0</v>
      </c>
      <c r="CB78" s="149">
        <f t="shared" si="174"/>
        <v>0</v>
      </c>
      <c r="CC78" s="149">
        <f t="shared" si="175"/>
        <v>0</v>
      </c>
      <c r="CD78" s="149">
        <f t="shared" si="176"/>
        <v>0</v>
      </c>
      <c r="CE78" s="149">
        <f t="shared" si="117"/>
        <v>0</v>
      </c>
      <c r="CF78" s="149">
        <f t="shared" si="118"/>
        <v>0</v>
      </c>
      <c r="CG78" s="149">
        <f t="shared" si="119"/>
        <v>0</v>
      </c>
      <c r="CH78" s="149">
        <f t="shared" si="120"/>
        <v>0</v>
      </c>
      <c r="CI78" s="149">
        <f t="shared" ref="CI78:CI112" si="196">ROUND(+$AJ78*BI78,0)</f>
        <v>0</v>
      </c>
      <c r="CJ78" s="149">
        <f t="shared" ref="CJ78:CJ112" si="197">+$AJ78-SUM(BK78:CI78)</f>
        <v>0</v>
      </c>
      <c r="CK78" s="149">
        <f t="shared" ref="CK78:CK112" si="198">SUM(BK78:CJ78)</f>
        <v>0</v>
      </c>
      <c r="CL78" s="149">
        <f t="shared" si="116"/>
        <v>0</v>
      </c>
      <c r="CM78" s="149">
        <f t="shared" ref="CM78:CM112" si="199">+CF78</f>
        <v>0</v>
      </c>
      <c r="CN78" s="150">
        <f t="shared" ref="CN78:CN112" si="200">IF(CM78=0,0,1-SUM(CO78:DG78))</f>
        <v>0</v>
      </c>
      <c r="CO78" s="71"/>
      <c r="CP78" s="72"/>
      <c r="CQ78" s="72"/>
      <c r="CR78" s="72"/>
      <c r="CS78" s="72"/>
      <c r="CT78" s="72"/>
      <c r="CU78" s="72"/>
      <c r="CV78" s="72"/>
      <c r="CW78" s="72"/>
      <c r="CX78" s="72"/>
      <c r="CY78" s="72"/>
      <c r="CZ78" s="72"/>
      <c r="DA78" s="72"/>
      <c r="DB78" s="72"/>
      <c r="DC78" s="72"/>
      <c r="DD78" s="72"/>
      <c r="DE78" s="72"/>
      <c r="DF78" s="72"/>
      <c r="DG78" s="73"/>
      <c r="DH78" s="149">
        <f t="shared" ref="DH78:DH112" si="201">CF78-SUM(DI78:EA78)</f>
        <v>0</v>
      </c>
      <c r="DI78" s="149">
        <f t="shared" ref="DI78:DI112" si="202">ROUND(+$CF78*CO78,0)</f>
        <v>0</v>
      </c>
      <c r="DJ78" s="149">
        <f t="shared" ref="DJ78:DJ112" si="203">ROUND(+$CF78*CP78,0)</f>
        <v>0</v>
      </c>
      <c r="DK78" s="149">
        <f t="shared" ref="DK78:DK112" si="204">ROUND(+$CF78*CQ78,0)</f>
        <v>0</v>
      </c>
      <c r="DL78" s="149">
        <f t="shared" ref="DL78:DL112" si="205">ROUND(+$CF78*CR78,0)</f>
        <v>0</v>
      </c>
      <c r="DM78" s="149">
        <f t="shared" ref="DM78:DM112" si="206">ROUND(+$CF78*CS78,0)</f>
        <v>0</v>
      </c>
      <c r="DN78" s="149">
        <f t="shared" ref="DN78:DN112" si="207">ROUND(+$CF78*CT78,0)</f>
        <v>0</v>
      </c>
      <c r="DO78" s="149">
        <f t="shared" ref="DO78:DO112" si="208">ROUND(+$CF78*CU78,0)</f>
        <v>0</v>
      </c>
      <c r="DP78" s="149">
        <f t="shared" ref="DP78:DP112" si="209">ROUND(+$CF78*CV78,0)</f>
        <v>0</v>
      </c>
      <c r="DQ78" s="149">
        <f t="shared" ref="DQ78:DQ112" si="210">ROUND(+$CF78*CW78,0)</f>
        <v>0</v>
      </c>
      <c r="DR78" s="149">
        <f t="shared" ref="DR78:DR112" si="211">ROUND(+$CF78*CX78,0)</f>
        <v>0</v>
      </c>
      <c r="DS78" s="149">
        <f t="shared" ref="DS78:DS112" si="212">ROUND(+$CF78*CY78,0)</f>
        <v>0</v>
      </c>
      <c r="DT78" s="149">
        <f t="shared" ref="DT78:DT112" si="213">ROUND(+$CF78*CZ78,0)</f>
        <v>0</v>
      </c>
      <c r="DU78" s="149">
        <f t="shared" ref="DU78:DU112" si="214">ROUND(+$CF78*DA78,0)</f>
        <v>0</v>
      </c>
      <c r="DV78" s="149">
        <f t="shared" ref="DV78:DV112" si="215">ROUND(+$CF78*DB78,0)</f>
        <v>0</v>
      </c>
      <c r="DW78" s="149">
        <f t="shared" ref="DW78:DW112" si="216">ROUND(+$CF78*DC78,0)</f>
        <v>0</v>
      </c>
      <c r="DX78" s="149">
        <f t="shared" ref="DX78:DX112" si="217">ROUND(+$CF78*DD78,0)</f>
        <v>0</v>
      </c>
      <c r="DY78" s="149">
        <f t="shared" ref="DY78:DY112" si="218">ROUND(+$CF78*DE78,0)</f>
        <v>0</v>
      </c>
      <c r="DZ78" s="149">
        <f t="shared" ref="DZ78:EA112" si="219">ROUND(+$CF78*DF78,0)</f>
        <v>0</v>
      </c>
      <c r="EA78" s="149">
        <f t="shared" si="219"/>
        <v>0</v>
      </c>
      <c r="EB78" s="149">
        <f t="shared" si="177"/>
        <v>0</v>
      </c>
      <c r="EC78" s="149">
        <f t="shared" ref="EC78:EC112" si="220">+EB78-CF78</f>
        <v>0</v>
      </c>
      <c r="ED78" s="150">
        <f t="shared" ca="1" si="178"/>
        <v>0</v>
      </c>
      <c r="EE78" s="74"/>
      <c r="EF78" s="68"/>
      <c r="EG78" s="149" t="str">
        <f t="shared" si="179"/>
        <v/>
      </c>
      <c r="EH78" s="149" t="str">
        <f t="shared" ref="EH78:EH112" si="221">IF(ISBLANK(EE78),"",+EG78&amp;+" - "&amp;+EE78)</f>
        <v/>
      </c>
      <c r="EI78" s="149" t="str">
        <f t="shared" si="180"/>
        <v/>
      </c>
      <c r="EJ78" s="149">
        <f t="shared" ca="1" si="181"/>
        <v>0</v>
      </c>
      <c r="EK78" s="149">
        <f t="shared" si="182"/>
        <v>0</v>
      </c>
      <c r="EL78" s="149">
        <f t="shared" si="183"/>
        <v>0</v>
      </c>
    </row>
    <row r="79" spans="1:142" x14ac:dyDescent="0.35">
      <c r="A79" s="62">
        <f>ROWS($12:79)-1</f>
        <v>67</v>
      </c>
      <c r="B79" s="63"/>
      <c r="C79" s="64"/>
      <c r="D79" s="64"/>
      <c r="E79" s="65"/>
      <c r="F79" s="66"/>
      <c r="G79" s="67"/>
      <c r="H79" s="28">
        <f t="shared" si="143"/>
        <v>0</v>
      </c>
      <c r="I79" s="178">
        <f t="shared" si="184"/>
        <v>0</v>
      </c>
      <c r="J79" s="174">
        <f t="shared" si="144"/>
        <v>0</v>
      </c>
      <c r="K79" s="174">
        <f t="shared" si="145"/>
        <v>0</v>
      </c>
      <c r="L79" s="174">
        <f t="shared" si="146"/>
        <v>0</v>
      </c>
      <c r="M79" s="174">
        <f t="shared" si="185"/>
        <v>0</v>
      </c>
      <c r="N79" s="174">
        <f t="shared" si="186"/>
        <v>0</v>
      </c>
      <c r="O79" s="174">
        <f t="shared" si="187"/>
        <v>0</v>
      </c>
      <c r="P79" s="174">
        <f t="shared" si="147"/>
        <v>0</v>
      </c>
      <c r="Q79" s="174">
        <f t="shared" si="148"/>
        <v>0</v>
      </c>
      <c r="R79" s="174">
        <f t="shared" si="149"/>
        <v>0</v>
      </c>
      <c r="S79" s="68"/>
      <c r="T79" s="174">
        <f t="shared" si="150"/>
        <v>0</v>
      </c>
      <c r="U79" s="174">
        <f t="shared" si="188"/>
        <v>0</v>
      </c>
      <c r="V79" s="174">
        <f t="shared" si="189"/>
        <v>0</v>
      </c>
      <c r="W79" s="174">
        <f t="shared" si="151"/>
        <v>0</v>
      </c>
      <c r="X79" s="174">
        <f t="shared" si="190"/>
        <v>0</v>
      </c>
      <c r="Y79" s="174">
        <f t="shared" si="152"/>
        <v>0</v>
      </c>
      <c r="Z79" s="174">
        <f t="shared" si="153"/>
        <v>0</v>
      </c>
      <c r="AA79" s="174">
        <f t="shared" si="154"/>
        <v>0</v>
      </c>
      <c r="AB79" s="221"/>
      <c r="AC79" s="174">
        <f t="shared" si="155"/>
        <v>0</v>
      </c>
      <c r="AD79" s="179">
        <f t="shared" si="191"/>
        <v>0</v>
      </c>
      <c r="AE79" s="69"/>
      <c r="AF79" s="70"/>
      <c r="AG79" s="149">
        <f t="shared" si="156"/>
        <v>0</v>
      </c>
      <c r="AH79" s="176">
        <f t="shared" si="157"/>
        <v>0</v>
      </c>
      <c r="AI79" s="174">
        <f t="shared" si="192"/>
        <v>0</v>
      </c>
      <c r="AJ79" s="149">
        <f t="shared" si="193"/>
        <v>0</v>
      </c>
      <c r="AK79" s="71"/>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180">
        <f t="shared" si="194"/>
        <v>1</v>
      </c>
      <c r="BK79" s="149">
        <f t="shared" si="195"/>
        <v>0</v>
      </c>
      <c r="BL79" s="149">
        <f t="shared" si="158"/>
        <v>0</v>
      </c>
      <c r="BM79" s="149">
        <f t="shared" si="159"/>
        <v>0</v>
      </c>
      <c r="BN79" s="149">
        <f t="shared" si="160"/>
        <v>0</v>
      </c>
      <c r="BO79" s="149">
        <f t="shared" si="161"/>
        <v>0</v>
      </c>
      <c r="BP79" s="149">
        <f t="shared" si="162"/>
        <v>0</v>
      </c>
      <c r="BQ79" s="149">
        <f t="shared" si="163"/>
        <v>0</v>
      </c>
      <c r="BR79" s="149">
        <f t="shared" si="164"/>
        <v>0</v>
      </c>
      <c r="BS79" s="149">
        <f t="shared" si="165"/>
        <v>0</v>
      </c>
      <c r="BT79" s="149">
        <f t="shared" si="166"/>
        <v>0</v>
      </c>
      <c r="BU79" s="149">
        <f t="shared" si="167"/>
        <v>0</v>
      </c>
      <c r="BV79" s="149">
        <f t="shared" si="168"/>
        <v>0</v>
      </c>
      <c r="BW79" s="149">
        <f t="shared" si="169"/>
        <v>0</v>
      </c>
      <c r="BX79" s="149">
        <f t="shared" si="170"/>
        <v>0</v>
      </c>
      <c r="BY79" s="149">
        <f t="shared" si="171"/>
        <v>0</v>
      </c>
      <c r="BZ79" s="149">
        <f t="shared" si="172"/>
        <v>0</v>
      </c>
      <c r="CA79" s="149">
        <f t="shared" si="173"/>
        <v>0</v>
      </c>
      <c r="CB79" s="149">
        <f t="shared" si="174"/>
        <v>0</v>
      </c>
      <c r="CC79" s="149">
        <f t="shared" si="175"/>
        <v>0</v>
      </c>
      <c r="CD79" s="149">
        <f t="shared" si="176"/>
        <v>0</v>
      </c>
      <c r="CE79" s="149">
        <f t="shared" si="117"/>
        <v>0</v>
      </c>
      <c r="CF79" s="149">
        <f t="shared" si="118"/>
        <v>0</v>
      </c>
      <c r="CG79" s="149">
        <f t="shared" si="119"/>
        <v>0</v>
      </c>
      <c r="CH79" s="149">
        <f t="shared" si="120"/>
        <v>0</v>
      </c>
      <c r="CI79" s="149">
        <f t="shared" si="196"/>
        <v>0</v>
      </c>
      <c r="CJ79" s="149">
        <f t="shared" si="197"/>
        <v>0</v>
      </c>
      <c r="CK79" s="149">
        <f t="shared" si="198"/>
        <v>0</v>
      </c>
      <c r="CL79" s="149">
        <f t="shared" si="116"/>
        <v>0</v>
      </c>
      <c r="CM79" s="149">
        <f t="shared" si="199"/>
        <v>0</v>
      </c>
      <c r="CN79" s="150">
        <f t="shared" si="200"/>
        <v>0</v>
      </c>
      <c r="CO79" s="71"/>
      <c r="CP79" s="72"/>
      <c r="CQ79" s="72"/>
      <c r="CR79" s="72"/>
      <c r="CS79" s="72"/>
      <c r="CT79" s="72"/>
      <c r="CU79" s="72"/>
      <c r="CV79" s="72"/>
      <c r="CW79" s="72"/>
      <c r="CX79" s="72"/>
      <c r="CY79" s="72"/>
      <c r="CZ79" s="72"/>
      <c r="DA79" s="72"/>
      <c r="DB79" s="72"/>
      <c r="DC79" s="72"/>
      <c r="DD79" s="72"/>
      <c r="DE79" s="72"/>
      <c r="DF79" s="72"/>
      <c r="DG79" s="73"/>
      <c r="DH79" s="149">
        <f t="shared" si="201"/>
        <v>0</v>
      </c>
      <c r="DI79" s="149">
        <f t="shared" si="202"/>
        <v>0</v>
      </c>
      <c r="DJ79" s="149">
        <f t="shared" si="203"/>
        <v>0</v>
      </c>
      <c r="DK79" s="149">
        <f t="shared" si="204"/>
        <v>0</v>
      </c>
      <c r="DL79" s="149">
        <f t="shared" si="205"/>
        <v>0</v>
      </c>
      <c r="DM79" s="149">
        <f t="shared" si="206"/>
        <v>0</v>
      </c>
      <c r="DN79" s="149">
        <f t="shared" si="207"/>
        <v>0</v>
      </c>
      <c r="DO79" s="149">
        <f t="shared" si="208"/>
        <v>0</v>
      </c>
      <c r="DP79" s="149">
        <f t="shared" si="209"/>
        <v>0</v>
      </c>
      <c r="DQ79" s="149">
        <f t="shared" si="210"/>
        <v>0</v>
      </c>
      <c r="DR79" s="149">
        <f t="shared" si="211"/>
        <v>0</v>
      </c>
      <c r="DS79" s="149">
        <f t="shared" si="212"/>
        <v>0</v>
      </c>
      <c r="DT79" s="149">
        <f t="shared" si="213"/>
        <v>0</v>
      </c>
      <c r="DU79" s="149">
        <f t="shared" si="214"/>
        <v>0</v>
      </c>
      <c r="DV79" s="149">
        <f t="shared" si="215"/>
        <v>0</v>
      </c>
      <c r="DW79" s="149">
        <f t="shared" si="216"/>
        <v>0</v>
      </c>
      <c r="DX79" s="149">
        <f t="shared" si="217"/>
        <v>0</v>
      </c>
      <c r="DY79" s="149">
        <f t="shared" si="218"/>
        <v>0</v>
      </c>
      <c r="DZ79" s="149">
        <f t="shared" si="219"/>
        <v>0</v>
      </c>
      <c r="EA79" s="149">
        <f t="shared" si="219"/>
        <v>0</v>
      </c>
      <c r="EB79" s="149">
        <f t="shared" si="177"/>
        <v>0</v>
      </c>
      <c r="EC79" s="149">
        <f t="shared" si="220"/>
        <v>0</v>
      </c>
      <c r="ED79" s="150">
        <f t="shared" ca="1" si="178"/>
        <v>0</v>
      </c>
      <c r="EE79" s="74"/>
      <c r="EF79" s="68"/>
      <c r="EG79" s="149" t="str">
        <f t="shared" si="179"/>
        <v/>
      </c>
      <c r="EH79" s="149" t="str">
        <f t="shared" si="221"/>
        <v/>
      </c>
      <c r="EI79" s="149" t="str">
        <f t="shared" si="180"/>
        <v/>
      </c>
      <c r="EJ79" s="149">
        <f t="shared" ca="1" si="181"/>
        <v>0</v>
      </c>
      <c r="EK79" s="149">
        <f t="shared" si="182"/>
        <v>0</v>
      </c>
      <c r="EL79" s="149">
        <f t="shared" si="183"/>
        <v>0</v>
      </c>
    </row>
    <row r="80" spans="1:142" x14ac:dyDescent="0.35">
      <c r="A80" s="62">
        <f>ROWS($12:80)-1</f>
        <v>68</v>
      </c>
      <c r="B80" s="63"/>
      <c r="C80" s="64"/>
      <c r="D80" s="64"/>
      <c r="E80" s="65"/>
      <c r="F80" s="66"/>
      <c r="G80" s="67"/>
      <c r="H80" s="28">
        <f t="shared" si="143"/>
        <v>0</v>
      </c>
      <c r="I80" s="178">
        <f t="shared" si="184"/>
        <v>0</v>
      </c>
      <c r="J80" s="174">
        <f t="shared" si="144"/>
        <v>0</v>
      </c>
      <c r="K80" s="174">
        <f t="shared" si="145"/>
        <v>0</v>
      </c>
      <c r="L80" s="174">
        <f t="shared" si="146"/>
        <v>0</v>
      </c>
      <c r="M80" s="174">
        <f t="shared" si="185"/>
        <v>0</v>
      </c>
      <c r="N80" s="174">
        <f t="shared" si="186"/>
        <v>0</v>
      </c>
      <c r="O80" s="174">
        <f t="shared" si="187"/>
        <v>0</v>
      </c>
      <c r="P80" s="174">
        <f t="shared" si="147"/>
        <v>0</v>
      </c>
      <c r="Q80" s="174">
        <f t="shared" si="148"/>
        <v>0</v>
      </c>
      <c r="R80" s="174">
        <f t="shared" si="149"/>
        <v>0</v>
      </c>
      <c r="S80" s="68"/>
      <c r="T80" s="174">
        <f t="shared" si="150"/>
        <v>0</v>
      </c>
      <c r="U80" s="174">
        <f t="shared" si="188"/>
        <v>0</v>
      </c>
      <c r="V80" s="174">
        <f t="shared" si="189"/>
        <v>0</v>
      </c>
      <c r="W80" s="174">
        <f t="shared" si="151"/>
        <v>0</v>
      </c>
      <c r="X80" s="174">
        <f t="shared" si="190"/>
        <v>0</v>
      </c>
      <c r="Y80" s="174">
        <f t="shared" si="152"/>
        <v>0</v>
      </c>
      <c r="Z80" s="174">
        <f t="shared" si="153"/>
        <v>0</v>
      </c>
      <c r="AA80" s="174">
        <f t="shared" si="154"/>
        <v>0</v>
      </c>
      <c r="AB80" s="221"/>
      <c r="AC80" s="174">
        <f t="shared" si="155"/>
        <v>0</v>
      </c>
      <c r="AD80" s="179">
        <f t="shared" si="191"/>
        <v>0</v>
      </c>
      <c r="AE80" s="69"/>
      <c r="AF80" s="70"/>
      <c r="AG80" s="149">
        <f t="shared" si="156"/>
        <v>0</v>
      </c>
      <c r="AH80" s="176">
        <f t="shared" si="157"/>
        <v>0</v>
      </c>
      <c r="AI80" s="174">
        <f t="shared" si="192"/>
        <v>0</v>
      </c>
      <c r="AJ80" s="149">
        <f t="shared" si="193"/>
        <v>0</v>
      </c>
      <c r="AK80" s="71"/>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180">
        <f t="shared" si="194"/>
        <v>1</v>
      </c>
      <c r="BK80" s="149">
        <f t="shared" si="195"/>
        <v>0</v>
      </c>
      <c r="BL80" s="149">
        <f t="shared" si="158"/>
        <v>0</v>
      </c>
      <c r="BM80" s="149">
        <f t="shared" si="159"/>
        <v>0</v>
      </c>
      <c r="BN80" s="149">
        <f t="shared" si="160"/>
        <v>0</v>
      </c>
      <c r="BO80" s="149">
        <f t="shared" si="161"/>
        <v>0</v>
      </c>
      <c r="BP80" s="149">
        <f t="shared" si="162"/>
        <v>0</v>
      </c>
      <c r="BQ80" s="149">
        <f t="shared" si="163"/>
        <v>0</v>
      </c>
      <c r="BR80" s="149">
        <f t="shared" si="164"/>
        <v>0</v>
      </c>
      <c r="BS80" s="149">
        <f t="shared" si="165"/>
        <v>0</v>
      </c>
      <c r="BT80" s="149">
        <f t="shared" si="166"/>
        <v>0</v>
      </c>
      <c r="BU80" s="149">
        <f t="shared" si="167"/>
        <v>0</v>
      </c>
      <c r="BV80" s="149">
        <f t="shared" si="168"/>
        <v>0</v>
      </c>
      <c r="BW80" s="149">
        <f t="shared" si="169"/>
        <v>0</v>
      </c>
      <c r="BX80" s="149">
        <f t="shared" si="170"/>
        <v>0</v>
      </c>
      <c r="BY80" s="149">
        <f t="shared" si="171"/>
        <v>0</v>
      </c>
      <c r="BZ80" s="149">
        <f t="shared" si="172"/>
        <v>0</v>
      </c>
      <c r="CA80" s="149">
        <f t="shared" si="173"/>
        <v>0</v>
      </c>
      <c r="CB80" s="149">
        <f t="shared" si="174"/>
        <v>0</v>
      </c>
      <c r="CC80" s="149">
        <f t="shared" si="175"/>
        <v>0</v>
      </c>
      <c r="CD80" s="149">
        <f t="shared" si="176"/>
        <v>0</v>
      </c>
      <c r="CE80" s="149">
        <f t="shared" si="117"/>
        <v>0</v>
      </c>
      <c r="CF80" s="149">
        <f t="shared" si="118"/>
        <v>0</v>
      </c>
      <c r="CG80" s="149">
        <f t="shared" si="119"/>
        <v>0</v>
      </c>
      <c r="CH80" s="149">
        <f t="shared" si="120"/>
        <v>0</v>
      </c>
      <c r="CI80" s="149">
        <f t="shared" si="196"/>
        <v>0</v>
      </c>
      <c r="CJ80" s="149">
        <f t="shared" si="197"/>
        <v>0</v>
      </c>
      <c r="CK80" s="149">
        <f t="shared" si="198"/>
        <v>0</v>
      </c>
      <c r="CL80" s="149">
        <f t="shared" ref="CL80:CL112" si="222">+CK80-AJ80</f>
        <v>0</v>
      </c>
      <c r="CM80" s="149">
        <f t="shared" si="199"/>
        <v>0</v>
      </c>
      <c r="CN80" s="150">
        <f t="shared" si="200"/>
        <v>0</v>
      </c>
      <c r="CO80" s="71"/>
      <c r="CP80" s="72"/>
      <c r="CQ80" s="72"/>
      <c r="CR80" s="72"/>
      <c r="CS80" s="72"/>
      <c r="CT80" s="72"/>
      <c r="CU80" s="72"/>
      <c r="CV80" s="72"/>
      <c r="CW80" s="72"/>
      <c r="CX80" s="72"/>
      <c r="CY80" s="72"/>
      <c r="CZ80" s="72"/>
      <c r="DA80" s="72"/>
      <c r="DB80" s="72"/>
      <c r="DC80" s="72"/>
      <c r="DD80" s="72"/>
      <c r="DE80" s="72"/>
      <c r="DF80" s="72"/>
      <c r="DG80" s="73"/>
      <c r="DH80" s="149">
        <f t="shared" si="201"/>
        <v>0</v>
      </c>
      <c r="DI80" s="149">
        <f t="shared" si="202"/>
        <v>0</v>
      </c>
      <c r="DJ80" s="149">
        <f t="shared" si="203"/>
        <v>0</v>
      </c>
      <c r="DK80" s="149">
        <f t="shared" si="204"/>
        <v>0</v>
      </c>
      <c r="DL80" s="149">
        <f t="shared" si="205"/>
        <v>0</v>
      </c>
      <c r="DM80" s="149">
        <f t="shared" si="206"/>
        <v>0</v>
      </c>
      <c r="DN80" s="149">
        <f t="shared" si="207"/>
        <v>0</v>
      </c>
      <c r="DO80" s="149">
        <f t="shared" si="208"/>
        <v>0</v>
      </c>
      <c r="DP80" s="149">
        <f t="shared" si="209"/>
        <v>0</v>
      </c>
      <c r="DQ80" s="149">
        <f t="shared" si="210"/>
        <v>0</v>
      </c>
      <c r="DR80" s="149">
        <f t="shared" si="211"/>
        <v>0</v>
      </c>
      <c r="DS80" s="149">
        <f t="shared" si="212"/>
        <v>0</v>
      </c>
      <c r="DT80" s="149">
        <f t="shared" si="213"/>
        <v>0</v>
      </c>
      <c r="DU80" s="149">
        <f t="shared" si="214"/>
        <v>0</v>
      </c>
      <c r="DV80" s="149">
        <f t="shared" si="215"/>
        <v>0</v>
      </c>
      <c r="DW80" s="149">
        <f t="shared" si="216"/>
        <v>0</v>
      </c>
      <c r="DX80" s="149">
        <f t="shared" si="217"/>
        <v>0</v>
      </c>
      <c r="DY80" s="149">
        <f t="shared" si="218"/>
        <v>0</v>
      </c>
      <c r="DZ80" s="149">
        <f t="shared" si="219"/>
        <v>0</v>
      </c>
      <c r="EA80" s="149">
        <f t="shared" si="219"/>
        <v>0</v>
      </c>
      <c r="EB80" s="149">
        <f t="shared" si="177"/>
        <v>0</v>
      </c>
      <c r="EC80" s="149">
        <f t="shared" si="220"/>
        <v>0</v>
      </c>
      <c r="ED80" s="150">
        <f t="shared" ca="1" si="178"/>
        <v>0</v>
      </c>
      <c r="EE80" s="74"/>
      <c r="EF80" s="68"/>
      <c r="EG80" s="149" t="str">
        <f t="shared" si="179"/>
        <v/>
      </c>
      <c r="EH80" s="149" t="str">
        <f t="shared" si="221"/>
        <v/>
      </c>
      <c r="EI80" s="149" t="str">
        <f t="shared" si="180"/>
        <v/>
      </c>
      <c r="EJ80" s="149">
        <f t="shared" ca="1" si="181"/>
        <v>0</v>
      </c>
      <c r="EK80" s="149">
        <f t="shared" si="182"/>
        <v>0</v>
      </c>
      <c r="EL80" s="149">
        <f t="shared" si="183"/>
        <v>0</v>
      </c>
    </row>
    <row r="81" spans="1:142" x14ac:dyDescent="0.35">
      <c r="A81" s="62">
        <f>ROWS($12:81)-1</f>
        <v>69</v>
      </c>
      <c r="B81" s="63"/>
      <c r="C81" s="64"/>
      <c r="D81" s="64"/>
      <c r="E81" s="65"/>
      <c r="F81" s="66"/>
      <c r="G81" s="67"/>
      <c r="H81" s="28">
        <f t="shared" si="143"/>
        <v>0</v>
      </c>
      <c r="I81" s="178">
        <f t="shared" si="184"/>
        <v>0</v>
      </c>
      <c r="J81" s="174">
        <f t="shared" si="144"/>
        <v>0</v>
      </c>
      <c r="K81" s="174">
        <f t="shared" si="145"/>
        <v>0</v>
      </c>
      <c r="L81" s="174">
        <f t="shared" si="146"/>
        <v>0</v>
      </c>
      <c r="M81" s="174">
        <f t="shared" si="185"/>
        <v>0</v>
      </c>
      <c r="N81" s="174">
        <f t="shared" si="186"/>
        <v>0</v>
      </c>
      <c r="O81" s="174">
        <f t="shared" si="187"/>
        <v>0</v>
      </c>
      <c r="P81" s="174">
        <f t="shared" si="147"/>
        <v>0</v>
      </c>
      <c r="Q81" s="174">
        <f t="shared" si="148"/>
        <v>0</v>
      </c>
      <c r="R81" s="174">
        <f t="shared" si="149"/>
        <v>0</v>
      </c>
      <c r="S81" s="68"/>
      <c r="T81" s="174">
        <f t="shared" si="150"/>
        <v>0</v>
      </c>
      <c r="U81" s="174">
        <f t="shared" si="188"/>
        <v>0</v>
      </c>
      <c r="V81" s="174">
        <f t="shared" si="189"/>
        <v>0</v>
      </c>
      <c r="W81" s="174">
        <f t="shared" si="151"/>
        <v>0</v>
      </c>
      <c r="X81" s="174">
        <f t="shared" si="190"/>
        <v>0</v>
      </c>
      <c r="Y81" s="174">
        <f t="shared" si="152"/>
        <v>0</v>
      </c>
      <c r="Z81" s="174">
        <f t="shared" si="153"/>
        <v>0</v>
      </c>
      <c r="AA81" s="174">
        <f t="shared" si="154"/>
        <v>0</v>
      </c>
      <c r="AB81" s="221"/>
      <c r="AC81" s="174">
        <f t="shared" si="155"/>
        <v>0</v>
      </c>
      <c r="AD81" s="179">
        <f t="shared" si="191"/>
        <v>0</v>
      </c>
      <c r="AE81" s="69"/>
      <c r="AF81" s="70"/>
      <c r="AG81" s="149">
        <f t="shared" si="156"/>
        <v>0</v>
      </c>
      <c r="AH81" s="176">
        <f t="shared" si="157"/>
        <v>0</v>
      </c>
      <c r="AI81" s="174">
        <f t="shared" si="192"/>
        <v>0</v>
      </c>
      <c r="AJ81" s="149">
        <f t="shared" si="193"/>
        <v>0</v>
      </c>
      <c r="AK81" s="71"/>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180">
        <f t="shared" si="194"/>
        <v>1</v>
      </c>
      <c r="BK81" s="149">
        <f t="shared" si="195"/>
        <v>0</v>
      </c>
      <c r="BL81" s="149">
        <f t="shared" si="158"/>
        <v>0</v>
      </c>
      <c r="BM81" s="149">
        <f t="shared" si="159"/>
        <v>0</v>
      </c>
      <c r="BN81" s="149">
        <f t="shared" si="160"/>
        <v>0</v>
      </c>
      <c r="BO81" s="149">
        <f t="shared" si="161"/>
        <v>0</v>
      </c>
      <c r="BP81" s="149">
        <f t="shared" si="162"/>
        <v>0</v>
      </c>
      <c r="BQ81" s="149">
        <f t="shared" si="163"/>
        <v>0</v>
      </c>
      <c r="BR81" s="149">
        <f t="shared" si="164"/>
        <v>0</v>
      </c>
      <c r="BS81" s="149">
        <f t="shared" si="165"/>
        <v>0</v>
      </c>
      <c r="BT81" s="149">
        <f t="shared" si="166"/>
        <v>0</v>
      </c>
      <c r="BU81" s="149">
        <f t="shared" si="167"/>
        <v>0</v>
      </c>
      <c r="BV81" s="149">
        <f t="shared" si="168"/>
        <v>0</v>
      </c>
      <c r="BW81" s="149">
        <f t="shared" si="169"/>
        <v>0</v>
      </c>
      <c r="BX81" s="149">
        <f t="shared" si="170"/>
        <v>0</v>
      </c>
      <c r="BY81" s="149">
        <f t="shared" si="171"/>
        <v>0</v>
      </c>
      <c r="BZ81" s="149">
        <f t="shared" si="172"/>
        <v>0</v>
      </c>
      <c r="CA81" s="149">
        <f t="shared" si="173"/>
        <v>0</v>
      </c>
      <c r="CB81" s="149">
        <f t="shared" si="174"/>
        <v>0</v>
      </c>
      <c r="CC81" s="149">
        <f t="shared" si="175"/>
        <v>0</v>
      </c>
      <c r="CD81" s="149">
        <f t="shared" si="176"/>
        <v>0</v>
      </c>
      <c r="CE81" s="149">
        <f t="shared" si="117"/>
        <v>0</v>
      </c>
      <c r="CF81" s="149">
        <f t="shared" si="118"/>
        <v>0</v>
      </c>
      <c r="CG81" s="149">
        <f t="shared" si="119"/>
        <v>0</v>
      </c>
      <c r="CH81" s="149">
        <f t="shared" si="120"/>
        <v>0</v>
      </c>
      <c r="CI81" s="149">
        <f t="shared" si="196"/>
        <v>0</v>
      </c>
      <c r="CJ81" s="149">
        <f t="shared" si="197"/>
        <v>0</v>
      </c>
      <c r="CK81" s="149">
        <f t="shared" si="198"/>
        <v>0</v>
      </c>
      <c r="CL81" s="149">
        <f t="shared" si="222"/>
        <v>0</v>
      </c>
      <c r="CM81" s="149">
        <f t="shared" si="199"/>
        <v>0</v>
      </c>
      <c r="CN81" s="150">
        <f t="shared" si="200"/>
        <v>0</v>
      </c>
      <c r="CO81" s="71"/>
      <c r="CP81" s="72"/>
      <c r="CQ81" s="72"/>
      <c r="CR81" s="72"/>
      <c r="CS81" s="72"/>
      <c r="CT81" s="72"/>
      <c r="CU81" s="72"/>
      <c r="CV81" s="72"/>
      <c r="CW81" s="72"/>
      <c r="CX81" s="72"/>
      <c r="CY81" s="72"/>
      <c r="CZ81" s="72"/>
      <c r="DA81" s="72"/>
      <c r="DB81" s="72"/>
      <c r="DC81" s="72"/>
      <c r="DD81" s="72"/>
      <c r="DE81" s="72"/>
      <c r="DF81" s="72"/>
      <c r="DG81" s="73"/>
      <c r="DH81" s="149">
        <f t="shared" si="201"/>
        <v>0</v>
      </c>
      <c r="DI81" s="149">
        <f t="shared" si="202"/>
        <v>0</v>
      </c>
      <c r="DJ81" s="149">
        <f t="shared" si="203"/>
        <v>0</v>
      </c>
      <c r="DK81" s="149">
        <f t="shared" si="204"/>
        <v>0</v>
      </c>
      <c r="DL81" s="149">
        <f t="shared" si="205"/>
        <v>0</v>
      </c>
      <c r="DM81" s="149">
        <f t="shared" si="206"/>
        <v>0</v>
      </c>
      <c r="DN81" s="149">
        <f t="shared" si="207"/>
        <v>0</v>
      </c>
      <c r="DO81" s="149">
        <f t="shared" si="208"/>
        <v>0</v>
      </c>
      <c r="DP81" s="149">
        <f t="shared" si="209"/>
        <v>0</v>
      </c>
      <c r="DQ81" s="149">
        <f t="shared" si="210"/>
        <v>0</v>
      </c>
      <c r="DR81" s="149">
        <f t="shared" si="211"/>
        <v>0</v>
      </c>
      <c r="DS81" s="149">
        <f t="shared" si="212"/>
        <v>0</v>
      </c>
      <c r="DT81" s="149">
        <f t="shared" si="213"/>
        <v>0</v>
      </c>
      <c r="DU81" s="149">
        <f t="shared" si="214"/>
        <v>0</v>
      </c>
      <c r="DV81" s="149">
        <f t="shared" si="215"/>
        <v>0</v>
      </c>
      <c r="DW81" s="149">
        <f t="shared" si="216"/>
        <v>0</v>
      </c>
      <c r="DX81" s="149">
        <f t="shared" si="217"/>
        <v>0</v>
      </c>
      <c r="DY81" s="149">
        <f t="shared" si="218"/>
        <v>0</v>
      </c>
      <c r="DZ81" s="149">
        <f t="shared" si="219"/>
        <v>0</v>
      </c>
      <c r="EA81" s="149">
        <f t="shared" si="219"/>
        <v>0</v>
      </c>
      <c r="EB81" s="149">
        <f t="shared" si="177"/>
        <v>0</v>
      </c>
      <c r="EC81" s="149">
        <f t="shared" si="220"/>
        <v>0</v>
      </c>
      <c r="ED81" s="150">
        <f t="shared" ca="1" si="178"/>
        <v>0</v>
      </c>
      <c r="EE81" s="74"/>
      <c r="EF81" s="68"/>
      <c r="EG81" s="149" t="str">
        <f t="shared" si="179"/>
        <v/>
      </c>
      <c r="EH81" s="149" t="str">
        <f t="shared" si="221"/>
        <v/>
      </c>
      <c r="EI81" s="149" t="str">
        <f t="shared" si="180"/>
        <v/>
      </c>
      <c r="EJ81" s="149">
        <f t="shared" ca="1" si="181"/>
        <v>0</v>
      </c>
      <c r="EK81" s="149">
        <f t="shared" si="182"/>
        <v>0</v>
      </c>
      <c r="EL81" s="149">
        <f t="shared" si="183"/>
        <v>0</v>
      </c>
    </row>
    <row r="82" spans="1:142" x14ac:dyDescent="0.35">
      <c r="A82" s="62">
        <f>ROWS($12:82)-1</f>
        <v>70</v>
      </c>
      <c r="B82" s="63"/>
      <c r="C82" s="64"/>
      <c r="D82" s="64"/>
      <c r="E82" s="65"/>
      <c r="F82" s="66"/>
      <c r="G82" s="67"/>
      <c r="H82" s="28">
        <f t="shared" si="143"/>
        <v>0</v>
      </c>
      <c r="I82" s="178">
        <f t="shared" si="184"/>
        <v>0</v>
      </c>
      <c r="J82" s="174">
        <f t="shared" si="144"/>
        <v>0</v>
      </c>
      <c r="K82" s="174">
        <f t="shared" si="145"/>
        <v>0</v>
      </c>
      <c r="L82" s="174">
        <f t="shared" si="146"/>
        <v>0</v>
      </c>
      <c r="M82" s="174">
        <f t="shared" si="185"/>
        <v>0</v>
      </c>
      <c r="N82" s="174">
        <f t="shared" si="186"/>
        <v>0</v>
      </c>
      <c r="O82" s="174">
        <f t="shared" si="187"/>
        <v>0</v>
      </c>
      <c r="P82" s="174">
        <f t="shared" si="147"/>
        <v>0</v>
      </c>
      <c r="Q82" s="174">
        <f t="shared" si="148"/>
        <v>0</v>
      </c>
      <c r="R82" s="174">
        <f t="shared" si="149"/>
        <v>0</v>
      </c>
      <c r="S82" s="68"/>
      <c r="T82" s="174">
        <f t="shared" si="150"/>
        <v>0</v>
      </c>
      <c r="U82" s="174">
        <f t="shared" si="188"/>
        <v>0</v>
      </c>
      <c r="V82" s="174">
        <f t="shared" si="189"/>
        <v>0</v>
      </c>
      <c r="W82" s="174">
        <f t="shared" si="151"/>
        <v>0</v>
      </c>
      <c r="X82" s="174">
        <f t="shared" si="190"/>
        <v>0</v>
      </c>
      <c r="Y82" s="174">
        <f t="shared" si="152"/>
        <v>0</v>
      </c>
      <c r="Z82" s="174">
        <f t="shared" si="153"/>
        <v>0</v>
      </c>
      <c r="AA82" s="174">
        <f t="shared" si="154"/>
        <v>0</v>
      </c>
      <c r="AB82" s="221"/>
      <c r="AC82" s="174">
        <f t="shared" si="155"/>
        <v>0</v>
      </c>
      <c r="AD82" s="179">
        <f t="shared" si="191"/>
        <v>0</v>
      </c>
      <c r="AE82" s="69"/>
      <c r="AF82" s="70"/>
      <c r="AG82" s="149">
        <f t="shared" si="156"/>
        <v>0</v>
      </c>
      <c r="AH82" s="176">
        <f t="shared" si="157"/>
        <v>0</v>
      </c>
      <c r="AI82" s="174">
        <f t="shared" si="192"/>
        <v>0</v>
      </c>
      <c r="AJ82" s="149">
        <f t="shared" si="193"/>
        <v>0</v>
      </c>
      <c r="AK82" s="71"/>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180">
        <f t="shared" si="194"/>
        <v>1</v>
      </c>
      <c r="BK82" s="149">
        <f t="shared" si="195"/>
        <v>0</v>
      </c>
      <c r="BL82" s="149">
        <f t="shared" si="158"/>
        <v>0</v>
      </c>
      <c r="BM82" s="149">
        <f t="shared" si="159"/>
        <v>0</v>
      </c>
      <c r="BN82" s="149">
        <f t="shared" si="160"/>
        <v>0</v>
      </c>
      <c r="BO82" s="149">
        <f t="shared" si="161"/>
        <v>0</v>
      </c>
      <c r="BP82" s="149">
        <f t="shared" si="162"/>
        <v>0</v>
      </c>
      <c r="BQ82" s="149">
        <f t="shared" si="163"/>
        <v>0</v>
      </c>
      <c r="BR82" s="149">
        <f t="shared" si="164"/>
        <v>0</v>
      </c>
      <c r="BS82" s="149">
        <f t="shared" si="165"/>
        <v>0</v>
      </c>
      <c r="BT82" s="149">
        <f t="shared" si="166"/>
        <v>0</v>
      </c>
      <c r="BU82" s="149">
        <f t="shared" si="167"/>
        <v>0</v>
      </c>
      <c r="BV82" s="149">
        <f t="shared" si="168"/>
        <v>0</v>
      </c>
      <c r="BW82" s="149">
        <f t="shared" si="169"/>
        <v>0</v>
      </c>
      <c r="BX82" s="149">
        <f t="shared" si="170"/>
        <v>0</v>
      </c>
      <c r="BY82" s="149">
        <f t="shared" si="171"/>
        <v>0</v>
      </c>
      <c r="BZ82" s="149">
        <f t="shared" si="172"/>
        <v>0</v>
      </c>
      <c r="CA82" s="149">
        <f t="shared" si="173"/>
        <v>0</v>
      </c>
      <c r="CB82" s="149">
        <f t="shared" si="174"/>
        <v>0</v>
      </c>
      <c r="CC82" s="149">
        <f t="shared" si="175"/>
        <v>0</v>
      </c>
      <c r="CD82" s="149">
        <f t="shared" si="176"/>
        <v>0</v>
      </c>
      <c r="CE82" s="149">
        <f t="shared" si="117"/>
        <v>0</v>
      </c>
      <c r="CF82" s="149">
        <f t="shared" si="118"/>
        <v>0</v>
      </c>
      <c r="CG82" s="149">
        <f t="shared" si="119"/>
        <v>0</v>
      </c>
      <c r="CH82" s="149">
        <f t="shared" si="120"/>
        <v>0</v>
      </c>
      <c r="CI82" s="149">
        <f t="shared" si="196"/>
        <v>0</v>
      </c>
      <c r="CJ82" s="149">
        <f t="shared" si="197"/>
        <v>0</v>
      </c>
      <c r="CK82" s="149">
        <f t="shared" si="198"/>
        <v>0</v>
      </c>
      <c r="CL82" s="149">
        <f t="shared" si="222"/>
        <v>0</v>
      </c>
      <c r="CM82" s="149">
        <f t="shared" si="199"/>
        <v>0</v>
      </c>
      <c r="CN82" s="150">
        <f t="shared" si="200"/>
        <v>0</v>
      </c>
      <c r="CO82" s="71"/>
      <c r="CP82" s="72"/>
      <c r="CQ82" s="72"/>
      <c r="CR82" s="72"/>
      <c r="CS82" s="72"/>
      <c r="CT82" s="72"/>
      <c r="CU82" s="72"/>
      <c r="CV82" s="72"/>
      <c r="CW82" s="72"/>
      <c r="CX82" s="72"/>
      <c r="CY82" s="72"/>
      <c r="CZ82" s="72"/>
      <c r="DA82" s="72"/>
      <c r="DB82" s="72"/>
      <c r="DC82" s="72"/>
      <c r="DD82" s="72"/>
      <c r="DE82" s="72"/>
      <c r="DF82" s="72"/>
      <c r="DG82" s="73"/>
      <c r="DH82" s="149">
        <f t="shared" si="201"/>
        <v>0</v>
      </c>
      <c r="DI82" s="149">
        <f t="shared" si="202"/>
        <v>0</v>
      </c>
      <c r="DJ82" s="149">
        <f t="shared" si="203"/>
        <v>0</v>
      </c>
      <c r="DK82" s="149">
        <f t="shared" si="204"/>
        <v>0</v>
      </c>
      <c r="DL82" s="149">
        <f t="shared" si="205"/>
        <v>0</v>
      </c>
      <c r="DM82" s="149">
        <f t="shared" si="206"/>
        <v>0</v>
      </c>
      <c r="DN82" s="149">
        <f t="shared" si="207"/>
        <v>0</v>
      </c>
      <c r="DO82" s="149">
        <f t="shared" si="208"/>
        <v>0</v>
      </c>
      <c r="DP82" s="149">
        <f t="shared" si="209"/>
        <v>0</v>
      </c>
      <c r="DQ82" s="149">
        <f t="shared" si="210"/>
        <v>0</v>
      </c>
      <c r="DR82" s="149">
        <f t="shared" si="211"/>
        <v>0</v>
      </c>
      <c r="DS82" s="149">
        <f t="shared" si="212"/>
        <v>0</v>
      </c>
      <c r="DT82" s="149">
        <f t="shared" si="213"/>
        <v>0</v>
      </c>
      <c r="DU82" s="149">
        <f t="shared" si="214"/>
        <v>0</v>
      </c>
      <c r="DV82" s="149">
        <f t="shared" si="215"/>
        <v>0</v>
      </c>
      <c r="DW82" s="149">
        <f t="shared" si="216"/>
        <v>0</v>
      </c>
      <c r="DX82" s="149">
        <f t="shared" si="217"/>
        <v>0</v>
      </c>
      <c r="DY82" s="149">
        <f t="shared" si="218"/>
        <v>0</v>
      </c>
      <c r="DZ82" s="149">
        <f t="shared" si="219"/>
        <v>0</v>
      </c>
      <c r="EA82" s="149">
        <f t="shared" si="219"/>
        <v>0</v>
      </c>
      <c r="EB82" s="149">
        <f t="shared" si="177"/>
        <v>0</v>
      </c>
      <c r="EC82" s="149">
        <f t="shared" si="220"/>
        <v>0</v>
      </c>
      <c r="ED82" s="150">
        <f t="shared" ca="1" si="178"/>
        <v>0</v>
      </c>
      <c r="EE82" s="74"/>
      <c r="EF82" s="68"/>
      <c r="EG82" s="149" t="str">
        <f t="shared" si="179"/>
        <v/>
      </c>
      <c r="EH82" s="149" t="str">
        <f t="shared" si="221"/>
        <v/>
      </c>
      <c r="EI82" s="149" t="str">
        <f t="shared" si="180"/>
        <v/>
      </c>
      <c r="EJ82" s="149">
        <f t="shared" ca="1" si="181"/>
        <v>0</v>
      </c>
      <c r="EK82" s="149">
        <f t="shared" si="182"/>
        <v>0</v>
      </c>
      <c r="EL82" s="149">
        <f t="shared" si="183"/>
        <v>0</v>
      </c>
    </row>
    <row r="83" spans="1:142" x14ac:dyDescent="0.35">
      <c r="A83" s="62">
        <f>ROWS($12:83)-1</f>
        <v>71</v>
      </c>
      <c r="B83" s="63"/>
      <c r="C83" s="64"/>
      <c r="D83" s="64"/>
      <c r="E83" s="65"/>
      <c r="F83" s="66"/>
      <c r="G83" s="67"/>
      <c r="H83" s="28">
        <f t="shared" si="143"/>
        <v>0</v>
      </c>
      <c r="I83" s="178">
        <f t="shared" si="184"/>
        <v>0</v>
      </c>
      <c r="J83" s="174">
        <f t="shared" si="144"/>
        <v>0</v>
      </c>
      <c r="K83" s="174">
        <f t="shared" si="145"/>
        <v>0</v>
      </c>
      <c r="L83" s="174">
        <f t="shared" si="146"/>
        <v>0</v>
      </c>
      <c r="M83" s="174">
        <f t="shared" si="185"/>
        <v>0</v>
      </c>
      <c r="N83" s="174">
        <f t="shared" si="186"/>
        <v>0</v>
      </c>
      <c r="O83" s="174">
        <f t="shared" si="187"/>
        <v>0</v>
      </c>
      <c r="P83" s="174">
        <f t="shared" si="147"/>
        <v>0</v>
      </c>
      <c r="Q83" s="174">
        <f t="shared" si="148"/>
        <v>0</v>
      </c>
      <c r="R83" s="174">
        <f t="shared" si="149"/>
        <v>0</v>
      </c>
      <c r="S83" s="68"/>
      <c r="T83" s="174">
        <f t="shared" si="150"/>
        <v>0</v>
      </c>
      <c r="U83" s="174">
        <f t="shared" si="188"/>
        <v>0</v>
      </c>
      <c r="V83" s="174">
        <f t="shared" si="189"/>
        <v>0</v>
      </c>
      <c r="W83" s="174">
        <f t="shared" si="151"/>
        <v>0</v>
      </c>
      <c r="X83" s="174">
        <f t="shared" si="190"/>
        <v>0</v>
      </c>
      <c r="Y83" s="174">
        <f t="shared" si="152"/>
        <v>0</v>
      </c>
      <c r="Z83" s="174">
        <f t="shared" si="153"/>
        <v>0</v>
      </c>
      <c r="AA83" s="174">
        <f t="shared" si="154"/>
        <v>0</v>
      </c>
      <c r="AB83" s="221"/>
      <c r="AC83" s="174">
        <f t="shared" si="155"/>
        <v>0</v>
      </c>
      <c r="AD83" s="179">
        <f t="shared" si="191"/>
        <v>0</v>
      </c>
      <c r="AE83" s="69"/>
      <c r="AF83" s="70"/>
      <c r="AG83" s="149">
        <f t="shared" si="156"/>
        <v>0</v>
      </c>
      <c r="AH83" s="176">
        <f t="shared" si="157"/>
        <v>0</v>
      </c>
      <c r="AI83" s="174">
        <f t="shared" si="192"/>
        <v>0</v>
      </c>
      <c r="AJ83" s="149">
        <f t="shared" si="193"/>
        <v>0</v>
      </c>
      <c r="AK83" s="71"/>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180">
        <f t="shared" si="194"/>
        <v>1</v>
      </c>
      <c r="BK83" s="149">
        <f t="shared" si="195"/>
        <v>0</v>
      </c>
      <c r="BL83" s="149">
        <f t="shared" si="158"/>
        <v>0</v>
      </c>
      <c r="BM83" s="149">
        <f t="shared" si="159"/>
        <v>0</v>
      </c>
      <c r="BN83" s="149">
        <f t="shared" si="160"/>
        <v>0</v>
      </c>
      <c r="BO83" s="149">
        <f t="shared" si="161"/>
        <v>0</v>
      </c>
      <c r="BP83" s="149">
        <f t="shared" si="162"/>
        <v>0</v>
      </c>
      <c r="BQ83" s="149">
        <f t="shared" si="163"/>
        <v>0</v>
      </c>
      <c r="BR83" s="149">
        <f t="shared" si="164"/>
        <v>0</v>
      </c>
      <c r="BS83" s="149">
        <f t="shared" si="165"/>
        <v>0</v>
      </c>
      <c r="BT83" s="149">
        <f t="shared" si="166"/>
        <v>0</v>
      </c>
      <c r="BU83" s="149">
        <f t="shared" si="167"/>
        <v>0</v>
      </c>
      <c r="BV83" s="149">
        <f t="shared" si="168"/>
        <v>0</v>
      </c>
      <c r="BW83" s="149">
        <f t="shared" si="169"/>
        <v>0</v>
      </c>
      <c r="BX83" s="149">
        <f t="shared" si="170"/>
        <v>0</v>
      </c>
      <c r="BY83" s="149">
        <f t="shared" si="171"/>
        <v>0</v>
      </c>
      <c r="BZ83" s="149">
        <f t="shared" si="172"/>
        <v>0</v>
      </c>
      <c r="CA83" s="149">
        <f t="shared" si="173"/>
        <v>0</v>
      </c>
      <c r="CB83" s="149">
        <f t="shared" si="174"/>
        <v>0</v>
      </c>
      <c r="CC83" s="149">
        <f t="shared" si="175"/>
        <v>0</v>
      </c>
      <c r="CD83" s="149">
        <f t="shared" si="176"/>
        <v>0</v>
      </c>
      <c r="CE83" s="149">
        <f t="shared" si="117"/>
        <v>0</v>
      </c>
      <c r="CF83" s="149">
        <f t="shared" si="118"/>
        <v>0</v>
      </c>
      <c r="CG83" s="149">
        <f t="shared" si="119"/>
        <v>0</v>
      </c>
      <c r="CH83" s="149">
        <f t="shared" si="120"/>
        <v>0</v>
      </c>
      <c r="CI83" s="149">
        <f t="shared" si="196"/>
        <v>0</v>
      </c>
      <c r="CJ83" s="149">
        <f t="shared" si="197"/>
        <v>0</v>
      </c>
      <c r="CK83" s="149">
        <f t="shared" si="198"/>
        <v>0</v>
      </c>
      <c r="CL83" s="149">
        <f t="shared" si="222"/>
        <v>0</v>
      </c>
      <c r="CM83" s="149">
        <f t="shared" si="199"/>
        <v>0</v>
      </c>
      <c r="CN83" s="150">
        <f t="shared" si="200"/>
        <v>0</v>
      </c>
      <c r="CO83" s="71"/>
      <c r="CP83" s="72"/>
      <c r="CQ83" s="72"/>
      <c r="CR83" s="72"/>
      <c r="CS83" s="72"/>
      <c r="CT83" s="72"/>
      <c r="CU83" s="72"/>
      <c r="CV83" s="72"/>
      <c r="CW83" s="72"/>
      <c r="CX83" s="72"/>
      <c r="CY83" s="72"/>
      <c r="CZ83" s="72"/>
      <c r="DA83" s="72"/>
      <c r="DB83" s="72"/>
      <c r="DC83" s="72"/>
      <c r="DD83" s="72"/>
      <c r="DE83" s="72"/>
      <c r="DF83" s="72"/>
      <c r="DG83" s="73"/>
      <c r="DH83" s="149">
        <f t="shared" si="201"/>
        <v>0</v>
      </c>
      <c r="DI83" s="149">
        <f t="shared" si="202"/>
        <v>0</v>
      </c>
      <c r="DJ83" s="149">
        <f t="shared" si="203"/>
        <v>0</v>
      </c>
      <c r="DK83" s="149">
        <f t="shared" si="204"/>
        <v>0</v>
      </c>
      <c r="DL83" s="149">
        <f t="shared" si="205"/>
        <v>0</v>
      </c>
      <c r="DM83" s="149">
        <f t="shared" si="206"/>
        <v>0</v>
      </c>
      <c r="DN83" s="149">
        <f t="shared" si="207"/>
        <v>0</v>
      </c>
      <c r="DO83" s="149">
        <f t="shared" si="208"/>
        <v>0</v>
      </c>
      <c r="DP83" s="149">
        <f t="shared" si="209"/>
        <v>0</v>
      </c>
      <c r="DQ83" s="149">
        <f t="shared" si="210"/>
        <v>0</v>
      </c>
      <c r="DR83" s="149">
        <f t="shared" si="211"/>
        <v>0</v>
      </c>
      <c r="DS83" s="149">
        <f t="shared" si="212"/>
        <v>0</v>
      </c>
      <c r="DT83" s="149">
        <f t="shared" si="213"/>
        <v>0</v>
      </c>
      <c r="DU83" s="149">
        <f t="shared" si="214"/>
        <v>0</v>
      </c>
      <c r="DV83" s="149">
        <f t="shared" si="215"/>
        <v>0</v>
      </c>
      <c r="DW83" s="149">
        <f t="shared" si="216"/>
        <v>0</v>
      </c>
      <c r="DX83" s="149">
        <f t="shared" si="217"/>
        <v>0</v>
      </c>
      <c r="DY83" s="149">
        <f t="shared" si="218"/>
        <v>0</v>
      </c>
      <c r="DZ83" s="149">
        <f t="shared" si="219"/>
        <v>0</v>
      </c>
      <c r="EA83" s="149">
        <f t="shared" si="219"/>
        <v>0</v>
      </c>
      <c r="EB83" s="149">
        <f t="shared" si="177"/>
        <v>0</v>
      </c>
      <c r="EC83" s="149">
        <f t="shared" si="220"/>
        <v>0</v>
      </c>
      <c r="ED83" s="150">
        <f t="shared" ca="1" si="178"/>
        <v>0</v>
      </c>
      <c r="EE83" s="74"/>
      <c r="EF83" s="68"/>
      <c r="EG83" s="149" t="str">
        <f t="shared" si="179"/>
        <v/>
      </c>
      <c r="EH83" s="149" t="str">
        <f t="shared" si="221"/>
        <v/>
      </c>
      <c r="EI83" s="149" t="str">
        <f t="shared" si="180"/>
        <v/>
      </c>
      <c r="EJ83" s="149">
        <f t="shared" ca="1" si="181"/>
        <v>0</v>
      </c>
      <c r="EK83" s="149">
        <f t="shared" si="182"/>
        <v>0</v>
      </c>
      <c r="EL83" s="149">
        <f t="shared" si="183"/>
        <v>0</v>
      </c>
    </row>
    <row r="84" spans="1:142" x14ac:dyDescent="0.35">
      <c r="A84" s="62">
        <f>ROWS($12:84)-1</f>
        <v>72</v>
      </c>
      <c r="B84" s="63"/>
      <c r="C84" s="64"/>
      <c r="D84" s="64"/>
      <c r="E84" s="65"/>
      <c r="F84" s="66"/>
      <c r="G84" s="67"/>
      <c r="H84" s="28">
        <f t="shared" si="143"/>
        <v>0</v>
      </c>
      <c r="I84" s="178">
        <f t="shared" si="184"/>
        <v>0</v>
      </c>
      <c r="J84" s="174">
        <f t="shared" si="144"/>
        <v>0</v>
      </c>
      <c r="K84" s="174">
        <f t="shared" si="145"/>
        <v>0</v>
      </c>
      <c r="L84" s="174">
        <f t="shared" si="146"/>
        <v>0</v>
      </c>
      <c r="M84" s="174">
        <f t="shared" si="185"/>
        <v>0</v>
      </c>
      <c r="N84" s="174">
        <f t="shared" si="186"/>
        <v>0</v>
      </c>
      <c r="O84" s="174">
        <f t="shared" si="187"/>
        <v>0</v>
      </c>
      <c r="P84" s="174">
        <f t="shared" si="147"/>
        <v>0</v>
      </c>
      <c r="Q84" s="174">
        <f t="shared" si="148"/>
        <v>0</v>
      </c>
      <c r="R84" s="174">
        <f t="shared" si="149"/>
        <v>0</v>
      </c>
      <c r="S84" s="68"/>
      <c r="T84" s="174">
        <f t="shared" si="150"/>
        <v>0</v>
      </c>
      <c r="U84" s="174">
        <f t="shared" si="188"/>
        <v>0</v>
      </c>
      <c r="V84" s="174">
        <f t="shared" si="189"/>
        <v>0</v>
      </c>
      <c r="W84" s="174">
        <f t="shared" si="151"/>
        <v>0</v>
      </c>
      <c r="X84" s="174">
        <f t="shared" si="190"/>
        <v>0</v>
      </c>
      <c r="Y84" s="174">
        <f t="shared" si="152"/>
        <v>0</v>
      </c>
      <c r="Z84" s="174">
        <f t="shared" si="153"/>
        <v>0</v>
      </c>
      <c r="AA84" s="174">
        <f t="shared" si="154"/>
        <v>0</v>
      </c>
      <c r="AB84" s="221"/>
      <c r="AC84" s="174">
        <f t="shared" si="155"/>
        <v>0</v>
      </c>
      <c r="AD84" s="179">
        <f t="shared" si="191"/>
        <v>0</v>
      </c>
      <c r="AE84" s="69"/>
      <c r="AF84" s="70"/>
      <c r="AG84" s="149">
        <f t="shared" si="156"/>
        <v>0</v>
      </c>
      <c r="AH84" s="176">
        <f t="shared" si="157"/>
        <v>0</v>
      </c>
      <c r="AI84" s="174">
        <f t="shared" si="192"/>
        <v>0</v>
      </c>
      <c r="AJ84" s="149">
        <f t="shared" si="193"/>
        <v>0</v>
      </c>
      <c r="AK84" s="71"/>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180">
        <f t="shared" si="194"/>
        <v>1</v>
      </c>
      <c r="BK84" s="149">
        <f t="shared" si="195"/>
        <v>0</v>
      </c>
      <c r="BL84" s="149">
        <f t="shared" si="158"/>
        <v>0</v>
      </c>
      <c r="BM84" s="149">
        <f t="shared" si="159"/>
        <v>0</v>
      </c>
      <c r="BN84" s="149">
        <f t="shared" si="160"/>
        <v>0</v>
      </c>
      <c r="BO84" s="149">
        <f t="shared" si="161"/>
        <v>0</v>
      </c>
      <c r="BP84" s="149">
        <f t="shared" si="162"/>
        <v>0</v>
      </c>
      <c r="BQ84" s="149">
        <f t="shared" si="163"/>
        <v>0</v>
      </c>
      <c r="BR84" s="149">
        <f t="shared" si="164"/>
        <v>0</v>
      </c>
      <c r="BS84" s="149">
        <f t="shared" si="165"/>
        <v>0</v>
      </c>
      <c r="BT84" s="149">
        <f t="shared" si="166"/>
        <v>0</v>
      </c>
      <c r="BU84" s="149">
        <f t="shared" si="167"/>
        <v>0</v>
      </c>
      <c r="BV84" s="149">
        <f t="shared" si="168"/>
        <v>0</v>
      </c>
      <c r="BW84" s="149">
        <f t="shared" si="169"/>
        <v>0</v>
      </c>
      <c r="BX84" s="149">
        <f t="shared" si="170"/>
        <v>0</v>
      </c>
      <c r="BY84" s="149">
        <f t="shared" si="171"/>
        <v>0</v>
      </c>
      <c r="BZ84" s="149">
        <f t="shared" si="172"/>
        <v>0</v>
      </c>
      <c r="CA84" s="149">
        <f t="shared" si="173"/>
        <v>0</v>
      </c>
      <c r="CB84" s="149">
        <f t="shared" si="174"/>
        <v>0</v>
      </c>
      <c r="CC84" s="149">
        <f t="shared" si="175"/>
        <v>0</v>
      </c>
      <c r="CD84" s="149">
        <f t="shared" si="176"/>
        <v>0</v>
      </c>
      <c r="CE84" s="149">
        <f t="shared" si="117"/>
        <v>0</v>
      </c>
      <c r="CF84" s="149">
        <f t="shared" si="118"/>
        <v>0</v>
      </c>
      <c r="CG84" s="149">
        <f t="shared" si="119"/>
        <v>0</v>
      </c>
      <c r="CH84" s="149">
        <f t="shared" si="120"/>
        <v>0</v>
      </c>
      <c r="CI84" s="149">
        <f t="shared" si="196"/>
        <v>0</v>
      </c>
      <c r="CJ84" s="149">
        <f t="shared" si="197"/>
        <v>0</v>
      </c>
      <c r="CK84" s="149">
        <f t="shared" si="198"/>
        <v>0</v>
      </c>
      <c r="CL84" s="149">
        <f t="shared" si="222"/>
        <v>0</v>
      </c>
      <c r="CM84" s="149">
        <f t="shared" si="199"/>
        <v>0</v>
      </c>
      <c r="CN84" s="150">
        <f t="shared" si="200"/>
        <v>0</v>
      </c>
      <c r="CO84" s="71"/>
      <c r="CP84" s="72"/>
      <c r="CQ84" s="72"/>
      <c r="CR84" s="72"/>
      <c r="CS84" s="72"/>
      <c r="CT84" s="72"/>
      <c r="CU84" s="72"/>
      <c r="CV84" s="72"/>
      <c r="CW84" s="72"/>
      <c r="CX84" s="72"/>
      <c r="CY84" s="72"/>
      <c r="CZ84" s="72"/>
      <c r="DA84" s="72"/>
      <c r="DB84" s="72"/>
      <c r="DC84" s="72"/>
      <c r="DD84" s="72"/>
      <c r="DE84" s="72"/>
      <c r="DF84" s="72"/>
      <c r="DG84" s="73"/>
      <c r="DH84" s="149">
        <f t="shared" si="201"/>
        <v>0</v>
      </c>
      <c r="DI84" s="149">
        <f t="shared" si="202"/>
        <v>0</v>
      </c>
      <c r="DJ84" s="149">
        <f t="shared" si="203"/>
        <v>0</v>
      </c>
      <c r="DK84" s="149">
        <f t="shared" si="204"/>
        <v>0</v>
      </c>
      <c r="DL84" s="149">
        <f t="shared" si="205"/>
        <v>0</v>
      </c>
      <c r="DM84" s="149">
        <f t="shared" si="206"/>
        <v>0</v>
      </c>
      <c r="DN84" s="149">
        <f t="shared" si="207"/>
        <v>0</v>
      </c>
      <c r="DO84" s="149">
        <f t="shared" si="208"/>
        <v>0</v>
      </c>
      <c r="DP84" s="149">
        <f t="shared" si="209"/>
        <v>0</v>
      </c>
      <c r="DQ84" s="149">
        <f t="shared" si="210"/>
        <v>0</v>
      </c>
      <c r="DR84" s="149">
        <f t="shared" si="211"/>
        <v>0</v>
      </c>
      <c r="DS84" s="149">
        <f t="shared" si="212"/>
        <v>0</v>
      </c>
      <c r="DT84" s="149">
        <f t="shared" si="213"/>
        <v>0</v>
      </c>
      <c r="DU84" s="149">
        <f t="shared" si="214"/>
        <v>0</v>
      </c>
      <c r="DV84" s="149">
        <f t="shared" si="215"/>
        <v>0</v>
      </c>
      <c r="DW84" s="149">
        <f t="shared" si="216"/>
        <v>0</v>
      </c>
      <c r="DX84" s="149">
        <f t="shared" si="217"/>
        <v>0</v>
      </c>
      <c r="DY84" s="149">
        <f t="shared" si="218"/>
        <v>0</v>
      </c>
      <c r="DZ84" s="149">
        <f t="shared" si="219"/>
        <v>0</v>
      </c>
      <c r="EA84" s="149">
        <f t="shared" si="219"/>
        <v>0</v>
      </c>
      <c r="EB84" s="149">
        <f t="shared" si="177"/>
        <v>0</v>
      </c>
      <c r="EC84" s="149">
        <f t="shared" si="220"/>
        <v>0</v>
      </c>
      <c r="ED84" s="150">
        <f t="shared" ca="1" si="178"/>
        <v>0</v>
      </c>
      <c r="EE84" s="74"/>
      <c r="EF84" s="68"/>
      <c r="EG84" s="149" t="str">
        <f t="shared" si="179"/>
        <v/>
      </c>
      <c r="EH84" s="149" t="str">
        <f t="shared" si="221"/>
        <v/>
      </c>
      <c r="EI84" s="149" t="str">
        <f t="shared" si="180"/>
        <v/>
      </c>
      <c r="EJ84" s="149">
        <f t="shared" ca="1" si="181"/>
        <v>0</v>
      </c>
      <c r="EK84" s="149">
        <f t="shared" si="182"/>
        <v>0</v>
      </c>
      <c r="EL84" s="149">
        <f t="shared" si="183"/>
        <v>0</v>
      </c>
    </row>
    <row r="85" spans="1:142" x14ac:dyDescent="0.35">
      <c r="A85" s="62">
        <f>ROWS($12:85)-1</f>
        <v>73</v>
      </c>
      <c r="B85" s="63"/>
      <c r="C85" s="64"/>
      <c r="D85" s="64"/>
      <c r="E85" s="65"/>
      <c r="F85" s="66"/>
      <c r="G85" s="67"/>
      <c r="H85" s="28">
        <f t="shared" si="143"/>
        <v>0</v>
      </c>
      <c r="I85" s="178">
        <f t="shared" si="184"/>
        <v>0</v>
      </c>
      <c r="J85" s="174">
        <f t="shared" si="144"/>
        <v>0</v>
      </c>
      <c r="K85" s="174">
        <f t="shared" si="145"/>
        <v>0</v>
      </c>
      <c r="L85" s="174">
        <f t="shared" si="146"/>
        <v>0</v>
      </c>
      <c r="M85" s="174">
        <f t="shared" si="185"/>
        <v>0</v>
      </c>
      <c r="N85" s="174">
        <f t="shared" si="186"/>
        <v>0</v>
      </c>
      <c r="O85" s="174">
        <f t="shared" si="187"/>
        <v>0</v>
      </c>
      <c r="P85" s="174">
        <f t="shared" si="147"/>
        <v>0</v>
      </c>
      <c r="Q85" s="174">
        <f t="shared" si="148"/>
        <v>0</v>
      </c>
      <c r="R85" s="174">
        <f t="shared" si="149"/>
        <v>0</v>
      </c>
      <c r="S85" s="68"/>
      <c r="T85" s="174">
        <f t="shared" si="150"/>
        <v>0</v>
      </c>
      <c r="U85" s="174">
        <f t="shared" si="188"/>
        <v>0</v>
      </c>
      <c r="V85" s="174">
        <f t="shared" si="189"/>
        <v>0</v>
      </c>
      <c r="W85" s="174">
        <f t="shared" si="151"/>
        <v>0</v>
      </c>
      <c r="X85" s="174">
        <f t="shared" si="190"/>
        <v>0</v>
      </c>
      <c r="Y85" s="174">
        <f t="shared" si="152"/>
        <v>0</v>
      </c>
      <c r="Z85" s="174">
        <f t="shared" si="153"/>
        <v>0</v>
      </c>
      <c r="AA85" s="174">
        <f t="shared" si="154"/>
        <v>0</v>
      </c>
      <c r="AB85" s="221"/>
      <c r="AC85" s="174">
        <f t="shared" si="155"/>
        <v>0</v>
      </c>
      <c r="AD85" s="179">
        <f t="shared" si="191"/>
        <v>0</v>
      </c>
      <c r="AE85" s="69"/>
      <c r="AF85" s="70"/>
      <c r="AG85" s="149">
        <f t="shared" si="156"/>
        <v>0</v>
      </c>
      <c r="AH85" s="176">
        <f t="shared" si="157"/>
        <v>0</v>
      </c>
      <c r="AI85" s="174">
        <f t="shared" si="192"/>
        <v>0</v>
      </c>
      <c r="AJ85" s="149">
        <f t="shared" si="193"/>
        <v>0</v>
      </c>
      <c r="AK85" s="71"/>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180">
        <f t="shared" si="194"/>
        <v>1</v>
      </c>
      <c r="BK85" s="149">
        <f t="shared" si="195"/>
        <v>0</v>
      </c>
      <c r="BL85" s="149">
        <f t="shared" si="158"/>
        <v>0</v>
      </c>
      <c r="BM85" s="149">
        <f t="shared" si="159"/>
        <v>0</v>
      </c>
      <c r="BN85" s="149">
        <f t="shared" si="160"/>
        <v>0</v>
      </c>
      <c r="BO85" s="149">
        <f t="shared" si="161"/>
        <v>0</v>
      </c>
      <c r="BP85" s="149">
        <f t="shared" si="162"/>
        <v>0</v>
      </c>
      <c r="BQ85" s="149">
        <f t="shared" si="163"/>
        <v>0</v>
      </c>
      <c r="BR85" s="149">
        <f t="shared" si="164"/>
        <v>0</v>
      </c>
      <c r="BS85" s="149">
        <f t="shared" si="165"/>
        <v>0</v>
      </c>
      <c r="BT85" s="149">
        <f t="shared" si="166"/>
        <v>0</v>
      </c>
      <c r="BU85" s="149">
        <f t="shared" si="167"/>
        <v>0</v>
      </c>
      <c r="BV85" s="149">
        <f t="shared" si="168"/>
        <v>0</v>
      </c>
      <c r="BW85" s="149">
        <f t="shared" si="169"/>
        <v>0</v>
      </c>
      <c r="BX85" s="149">
        <f t="shared" si="170"/>
        <v>0</v>
      </c>
      <c r="BY85" s="149">
        <f t="shared" si="171"/>
        <v>0</v>
      </c>
      <c r="BZ85" s="149">
        <f t="shared" si="172"/>
        <v>0</v>
      </c>
      <c r="CA85" s="149">
        <f t="shared" si="173"/>
        <v>0</v>
      </c>
      <c r="CB85" s="149">
        <f t="shared" si="174"/>
        <v>0</v>
      </c>
      <c r="CC85" s="149">
        <f t="shared" si="175"/>
        <v>0</v>
      </c>
      <c r="CD85" s="149">
        <f t="shared" si="176"/>
        <v>0</v>
      </c>
      <c r="CE85" s="149">
        <f t="shared" si="117"/>
        <v>0</v>
      </c>
      <c r="CF85" s="149">
        <f t="shared" si="118"/>
        <v>0</v>
      </c>
      <c r="CG85" s="149">
        <f t="shared" si="119"/>
        <v>0</v>
      </c>
      <c r="CH85" s="149">
        <f t="shared" si="120"/>
        <v>0</v>
      </c>
      <c r="CI85" s="149">
        <f t="shared" si="196"/>
        <v>0</v>
      </c>
      <c r="CJ85" s="149">
        <f t="shared" si="197"/>
        <v>0</v>
      </c>
      <c r="CK85" s="149">
        <f t="shared" si="198"/>
        <v>0</v>
      </c>
      <c r="CL85" s="149">
        <f t="shared" si="222"/>
        <v>0</v>
      </c>
      <c r="CM85" s="149">
        <f t="shared" si="199"/>
        <v>0</v>
      </c>
      <c r="CN85" s="150">
        <f t="shared" si="200"/>
        <v>0</v>
      </c>
      <c r="CO85" s="71"/>
      <c r="CP85" s="72"/>
      <c r="CQ85" s="72"/>
      <c r="CR85" s="72"/>
      <c r="CS85" s="72"/>
      <c r="CT85" s="72"/>
      <c r="CU85" s="72"/>
      <c r="CV85" s="72"/>
      <c r="CW85" s="72"/>
      <c r="CX85" s="72"/>
      <c r="CY85" s="72"/>
      <c r="CZ85" s="72"/>
      <c r="DA85" s="72"/>
      <c r="DB85" s="72"/>
      <c r="DC85" s="72"/>
      <c r="DD85" s="72"/>
      <c r="DE85" s="72"/>
      <c r="DF85" s="72"/>
      <c r="DG85" s="73"/>
      <c r="DH85" s="149">
        <f t="shared" si="201"/>
        <v>0</v>
      </c>
      <c r="DI85" s="149">
        <f t="shared" si="202"/>
        <v>0</v>
      </c>
      <c r="DJ85" s="149">
        <f t="shared" si="203"/>
        <v>0</v>
      </c>
      <c r="DK85" s="149">
        <f t="shared" si="204"/>
        <v>0</v>
      </c>
      <c r="DL85" s="149">
        <f t="shared" si="205"/>
        <v>0</v>
      </c>
      <c r="DM85" s="149">
        <f t="shared" si="206"/>
        <v>0</v>
      </c>
      <c r="DN85" s="149">
        <f t="shared" si="207"/>
        <v>0</v>
      </c>
      <c r="DO85" s="149">
        <f t="shared" si="208"/>
        <v>0</v>
      </c>
      <c r="DP85" s="149">
        <f t="shared" si="209"/>
        <v>0</v>
      </c>
      <c r="DQ85" s="149">
        <f t="shared" si="210"/>
        <v>0</v>
      </c>
      <c r="DR85" s="149">
        <f t="shared" si="211"/>
        <v>0</v>
      </c>
      <c r="DS85" s="149">
        <f t="shared" si="212"/>
        <v>0</v>
      </c>
      <c r="DT85" s="149">
        <f t="shared" si="213"/>
        <v>0</v>
      </c>
      <c r="DU85" s="149">
        <f t="shared" si="214"/>
        <v>0</v>
      </c>
      <c r="DV85" s="149">
        <f t="shared" si="215"/>
        <v>0</v>
      </c>
      <c r="DW85" s="149">
        <f t="shared" si="216"/>
        <v>0</v>
      </c>
      <c r="DX85" s="149">
        <f t="shared" si="217"/>
        <v>0</v>
      </c>
      <c r="DY85" s="149">
        <f t="shared" si="218"/>
        <v>0</v>
      </c>
      <c r="DZ85" s="149">
        <f t="shared" si="219"/>
        <v>0</v>
      </c>
      <c r="EA85" s="149">
        <f t="shared" si="219"/>
        <v>0</v>
      </c>
      <c r="EB85" s="149">
        <f t="shared" si="177"/>
        <v>0</v>
      </c>
      <c r="EC85" s="149">
        <f t="shared" si="220"/>
        <v>0</v>
      </c>
      <c r="ED85" s="150">
        <f t="shared" ca="1" si="178"/>
        <v>0</v>
      </c>
      <c r="EE85" s="74"/>
      <c r="EF85" s="68"/>
      <c r="EG85" s="149" t="str">
        <f t="shared" si="179"/>
        <v/>
      </c>
      <c r="EH85" s="149" t="str">
        <f t="shared" si="221"/>
        <v/>
      </c>
      <c r="EI85" s="149" t="str">
        <f t="shared" si="180"/>
        <v/>
      </c>
      <c r="EJ85" s="149">
        <f t="shared" ca="1" si="181"/>
        <v>0</v>
      </c>
      <c r="EK85" s="149">
        <f t="shared" si="182"/>
        <v>0</v>
      </c>
      <c r="EL85" s="149">
        <f t="shared" si="183"/>
        <v>0</v>
      </c>
    </row>
    <row r="86" spans="1:142" x14ac:dyDescent="0.35">
      <c r="A86" s="62">
        <f>ROWS($12:86)-1</f>
        <v>74</v>
      </c>
      <c r="B86" s="63"/>
      <c r="C86" s="64"/>
      <c r="D86" s="64"/>
      <c r="E86" s="65"/>
      <c r="F86" s="66"/>
      <c r="G86" s="67"/>
      <c r="H86" s="28">
        <f t="shared" si="143"/>
        <v>0</v>
      </c>
      <c r="I86" s="178">
        <f t="shared" si="184"/>
        <v>0</v>
      </c>
      <c r="J86" s="174">
        <f t="shared" si="144"/>
        <v>0</v>
      </c>
      <c r="K86" s="174">
        <f t="shared" si="145"/>
        <v>0</v>
      </c>
      <c r="L86" s="174">
        <f t="shared" si="146"/>
        <v>0</v>
      </c>
      <c r="M86" s="174">
        <f t="shared" si="185"/>
        <v>0</v>
      </c>
      <c r="N86" s="174">
        <f t="shared" si="186"/>
        <v>0</v>
      </c>
      <c r="O86" s="174">
        <f t="shared" si="187"/>
        <v>0</v>
      </c>
      <c r="P86" s="174">
        <f t="shared" si="147"/>
        <v>0</v>
      </c>
      <c r="Q86" s="174">
        <f t="shared" si="148"/>
        <v>0</v>
      </c>
      <c r="R86" s="174">
        <f t="shared" si="149"/>
        <v>0</v>
      </c>
      <c r="S86" s="68"/>
      <c r="T86" s="174">
        <f t="shared" si="150"/>
        <v>0</v>
      </c>
      <c r="U86" s="174">
        <f t="shared" si="188"/>
        <v>0</v>
      </c>
      <c r="V86" s="174">
        <f t="shared" si="189"/>
        <v>0</v>
      </c>
      <c r="W86" s="174">
        <f t="shared" si="151"/>
        <v>0</v>
      </c>
      <c r="X86" s="174">
        <f t="shared" si="190"/>
        <v>0</v>
      </c>
      <c r="Y86" s="174">
        <f t="shared" si="152"/>
        <v>0</v>
      </c>
      <c r="Z86" s="174">
        <f t="shared" si="153"/>
        <v>0</v>
      </c>
      <c r="AA86" s="174">
        <f t="shared" si="154"/>
        <v>0</v>
      </c>
      <c r="AB86" s="221"/>
      <c r="AC86" s="174">
        <f t="shared" si="155"/>
        <v>0</v>
      </c>
      <c r="AD86" s="179">
        <f t="shared" si="191"/>
        <v>0</v>
      </c>
      <c r="AE86" s="69"/>
      <c r="AF86" s="70"/>
      <c r="AG86" s="149">
        <f t="shared" si="156"/>
        <v>0</v>
      </c>
      <c r="AH86" s="176">
        <f t="shared" si="157"/>
        <v>0</v>
      </c>
      <c r="AI86" s="174">
        <f t="shared" si="192"/>
        <v>0</v>
      </c>
      <c r="AJ86" s="149">
        <f t="shared" si="193"/>
        <v>0</v>
      </c>
      <c r="AK86" s="71"/>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180">
        <f t="shared" si="194"/>
        <v>1</v>
      </c>
      <c r="BK86" s="149">
        <f t="shared" si="195"/>
        <v>0</v>
      </c>
      <c r="BL86" s="149">
        <f t="shared" si="158"/>
        <v>0</v>
      </c>
      <c r="BM86" s="149">
        <f t="shared" si="159"/>
        <v>0</v>
      </c>
      <c r="BN86" s="149">
        <f t="shared" si="160"/>
        <v>0</v>
      </c>
      <c r="BO86" s="149">
        <f t="shared" si="161"/>
        <v>0</v>
      </c>
      <c r="BP86" s="149">
        <f t="shared" si="162"/>
        <v>0</v>
      </c>
      <c r="BQ86" s="149">
        <f t="shared" si="163"/>
        <v>0</v>
      </c>
      <c r="BR86" s="149">
        <f t="shared" si="164"/>
        <v>0</v>
      </c>
      <c r="BS86" s="149">
        <f t="shared" si="165"/>
        <v>0</v>
      </c>
      <c r="BT86" s="149">
        <f t="shared" si="166"/>
        <v>0</v>
      </c>
      <c r="BU86" s="149">
        <f t="shared" si="167"/>
        <v>0</v>
      </c>
      <c r="BV86" s="149">
        <f t="shared" si="168"/>
        <v>0</v>
      </c>
      <c r="BW86" s="149">
        <f t="shared" si="169"/>
        <v>0</v>
      </c>
      <c r="BX86" s="149">
        <f t="shared" si="170"/>
        <v>0</v>
      </c>
      <c r="BY86" s="149">
        <f t="shared" si="171"/>
        <v>0</v>
      </c>
      <c r="BZ86" s="149">
        <f t="shared" si="172"/>
        <v>0</v>
      </c>
      <c r="CA86" s="149">
        <f t="shared" si="173"/>
        <v>0</v>
      </c>
      <c r="CB86" s="149">
        <f t="shared" si="174"/>
        <v>0</v>
      </c>
      <c r="CC86" s="149">
        <f t="shared" si="175"/>
        <v>0</v>
      </c>
      <c r="CD86" s="149">
        <f t="shared" si="176"/>
        <v>0</v>
      </c>
      <c r="CE86" s="149">
        <f t="shared" si="117"/>
        <v>0</v>
      </c>
      <c r="CF86" s="149">
        <f t="shared" si="118"/>
        <v>0</v>
      </c>
      <c r="CG86" s="149">
        <f t="shared" si="119"/>
        <v>0</v>
      </c>
      <c r="CH86" s="149">
        <f t="shared" si="120"/>
        <v>0</v>
      </c>
      <c r="CI86" s="149">
        <f t="shared" si="196"/>
        <v>0</v>
      </c>
      <c r="CJ86" s="149">
        <f t="shared" si="197"/>
        <v>0</v>
      </c>
      <c r="CK86" s="149">
        <f t="shared" si="198"/>
        <v>0</v>
      </c>
      <c r="CL86" s="149">
        <f t="shared" si="222"/>
        <v>0</v>
      </c>
      <c r="CM86" s="149">
        <f t="shared" si="199"/>
        <v>0</v>
      </c>
      <c r="CN86" s="150">
        <f t="shared" si="200"/>
        <v>0</v>
      </c>
      <c r="CO86" s="71"/>
      <c r="CP86" s="72"/>
      <c r="CQ86" s="72"/>
      <c r="CR86" s="72"/>
      <c r="CS86" s="72"/>
      <c r="CT86" s="72"/>
      <c r="CU86" s="72"/>
      <c r="CV86" s="72"/>
      <c r="CW86" s="72"/>
      <c r="CX86" s="72"/>
      <c r="CY86" s="72"/>
      <c r="CZ86" s="72"/>
      <c r="DA86" s="72"/>
      <c r="DB86" s="72"/>
      <c r="DC86" s="72"/>
      <c r="DD86" s="72"/>
      <c r="DE86" s="72"/>
      <c r="DF86" s="72"/>
      <c r="DG86" s="73"/>
      <c r="DH86" s="149">
        <f t="shared" si="201"/>
        <v>0</v>
      </c>
      <c r="DI86" s="149">
        <f t="shared" si="202"/>
        <v>0</v>
      </c>
      <c r="DJ86" s="149">
        <f t="shared" si="203"/>
        <v>0</v>
      </c>
      <c r="DK86" s="149">
        <f t="shared" si="204"/>
        <v>0</v>
      </c>
      <c r="DL86" s="149">
        <f t="shared" si="205"/>
        <v>0</v>
      </c>
      <c r="DM86" s="149">
        <f t="shared" si="206"/>
        <v>0</v>
      </c>
      <c r="DN86" s="149">
        <f t="shared" si="207"/>
        <v>0</v>
      </c>
      <c r="DO86" s="149">
        <f t="shared" si="208"/>
        <v>0</v>
      </c>
      <c r="DP86" s="149">
        <f t="shared" si="209"/>
        <v>0</v>
      </c>
      <c r="DQ86" s="149">
        <f t="shared" si="210"/>
        <v>0</v>
      </c>
      <c r="DR86" s="149">
        <f t="shared" si="211"/>
        <v>0</v>
      </c>
      <c r="DS86" s="149">
        <f t="shared" si="212"/>
        <v>0</v>
      </c>
      <c r="DT86" s="149">
        <f t="shared" si="213"/>
        <v>0</v>
      </c>
      <c r="DU86" s="149">
        <f t="shared" si="214"/>
        <v>0</v>
      </c>
      <c r="DV86" s="149">
        <f t="shared" si="215"/>
        <v>0</v>
      </c>
      <c r="DW86" s="149">
        <f t="shared" si="216"/>
        <v>0</v>
      </c>
      <c r="DX86" s="149">
        <f t="shared" si="217"/>
        <v>0</v>
      </c>
      <c r="DY86" s="149">
        <f t="shared" si="218"/>
        <v>0</v>
      </c>
      <c r="DZ86" s="149">
        <f t="shared" si="219"/>
        <v>0</v>
      </c>
      <c r="EA86" s="149">
        <f t="shared" si="219"/>
        <v>0</v>
      </c>
      <c r="EB86" s="149">
        <f t="shared" si="177"/>
        <v>0</v>
      </c>
      <c r="EC86" s="149">
        <f t="shared" si="220"/>
        <v>0</v>
      </c>
      <c r="ED86" s="150">
        <f t="shared" ca="1" si="178"/>
        <v>0</v>
      </c>
      <c r="EE86" s="74"/>
      <c r="EF86" s="68"/>
      <c r="EG86" s="149" t="str">
        <f t="shared" si="179"/>
        <v/>
      </c>
      <c r="EH86" s="149" t="str">
        <f t="shared" si="221"/>
        <v/>
      </c>
      <c r="EI86" s="149" t="str">
        <f t="shared" si="180"/>
        <v/>
      </c>
      <c r="EJ86" s="149">
        <f t="shared" ca="1" si="181"/>
        <v>0</v>
      </c>
      <c r="EK86" s="149">
        <f t="shared" si="182"/>
        <v>0</v>
      </c>
      <c r="EL86" s="149">
        <f t="shared" si="183"/>
        <v>0</v>
      </c>
    </row>
    <row r="87" spans="1:142" x14ac:dyDescent="0.35">
      <c r="A87" s="62">
        <f>ROWS($12:87)-1</f>
        <v>75</v>
      </c>
      <c r="B87" s="63"/>
      <c r="C87" s="64"/>
      <c r="D87" s="64"/>
      <c r="E87" s="65"/>
      <c r="F87" s="66"/>
      <c r="G87" s="67"/>
      <c r="H87" s="28">
        <f t="shared" si="143"/>
        <v>0</v>
      </c>
      <c r="I87" s="178">
        <f t="shared" si="184"/>
        <v>0</v>
      </c>
      <c r="J87" s="174">
        <f t="shared" si="144"/>
        <v>0</v>
      </c>
      <c r="K87" s="174">
        <f t="shared" si="145"/>
        <v>0</v>
      </c>
      <c r="L87" s="174">
        <f t="shared" si="146"/>
        <v>0</v>
      </c>
      <c r="M87" s="174">
        <f t="shared" si="185"/>
        <v>0</v>
      </c>
      <c r="N87" s="174">
        <f t="shared" si="186"/>
        <v>0</v>
      </c>
      <c r="O87" s="174">
        <f t="shared" si="187"/>
        <v>0</v>
      </c>
      <c r="P87" s="174">
        <f t="shared" si="147"/>
        <v>0</v>
      </c>
      <c r="Q87" s="174">
        <f t="shared" si="148"/>
        <v>0</v>
      </c>
      <c r="R87" s="174">
        <f t="shared" si="149"/>
        <v>0</v>
      </c>
      <c r="S87" s="68"/>
      <c r="T87" s="174">
        <f t="shared" si="150"/>
        <v>0</v>
      </c>
      <c r="U87" s="174">
        <f t="shared" si="188"/>
        <v>0</v>
      </c>
      <c r="V87" s="174">
        <f t="shared" si="189"/>
        <v>0</v>
      </c>
      <c r="W87" s="174">
        <f t="shared" si="151"/>
        <v>0</v>
      </c>
      <c r="X87" s="174">
        <f t="shared" si="190"/>
        <v>0</v>
      </c>
      <c r="Y87" s="174">
        <f t="shared" si="152"/>
        <v>0</v>
      </c>
      <c r="Z87" s="174">
        <f t="shared" si="153"/>
        <v>0</v>
      </c>
      <c r="AA87" s="174">
        <f t="shared" si="154"/>
        <v>0</v>
      </c>
      <c r="AB87" s="221"/>
      <c r="AC87" s="174">
        <f t="shared" si="155"/>
        <v>0</v>
      </c>
      <c r="AD87" s="179">
        <f t="shared" si="191"/>
        <v>0</v>
      </c>
      <c r="AE87" s="69"/>
      <c r="AF87" s="70"/>
      <c r="AG87" s="149">
        <f t="shared" si="156"/>
        <v>0</v>
      </c>
      <c r="AH87" s="176">
        <f t="shared" si="157"/>
        <v>0</v>
      </c>
      <c r="AI87" s="174">
        <f t="shared" si="192"/>
        <v>0</v>
      </c>
      <c r="AJ87" s="149">
        <f t="shared" si="193"/>
        <v>0</v>
      </c>
      <c r="AK87" s="71"/>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180">
        <f t="shared" si="194"/>
        <v>1</v>
      </c>
      <c r="BK87" s="149">
        <f t="shared" si="195"/>
        <v>0</v>
      </c>
      <c r="BL87" s="149">
        <f t="shared" si="158"/>
        <v>0</v>
      </c>
      <c r="BM87" s="149">
        <f t="shared" si="159"/>
        <v>0</v>
      </c>
      <c r="BN87" s="149">
        <f t="shared" si="160"/>
        <v>0</v>
      </c>
      <c r="BO87" s="149">
        <f t="shared" si="161"/>
        <v>0</v>
      </c>
      <c r="BP87" s="149">
        <f t="shared" si="162"/>
        <v>0</v>
      </c>
      <c r="BQ87" s="149">
        <f t="shared" si="163"/>
        <v>0</v>
      </c>
      <c r="BR87" s="149">
        <f t="shared" si="164"/>
        <v>0</v>
      </c>
      <c r="BS87" s="149">
        <f t="shared" si="165"/>
        <v>0</v>
      </c>
      <c r="BT87" s="149">
        <f t="shared" si="166"/>
        <v>0</v>
      </c>
      <c r="BU87" s="149">
        <f t="shared" si="167"/>
        <v>0</v>
      </c>
      <c r="BV87" s="149">
        <f t="shared" si="168"/>
        <v>0</v>
      </c>
      <c r="BW87" s="149">
        <f t="shared" si="169"/>
        <v>0</v>
      </c>
      <c r="BX87" s="149">
        <f t="shared" si="170"/>
        <v>0</v>
      </c>
      <c r="BY87" s="149">
        <f t="shared" si="171"/>
        <v>0</v>
      </c>
      <c r="BZ87" s="149">
        <f t="shared" si="172"/>
        <v>0</v>
      </c>
      <c r="CA87" s="149">
        <f t="shared" si="173"/>
        <v>0</v>
      </c>
      <c r="CB87" s="149">
        <f t="shared" si="174"/>
        <v>0</v>
      </c>
      <c r="CC87" s="149">
        <f t="shared" si="175"/>
        <v>0</v>
      </c>
      <c r="CD87" s="149">
        <f t="shared" si="176"/>
        <v>0</v>
      </c>
      <c r="CE87" s="149">
        <f t="shared" si="117"/>
        <v>0</v>
      </c>
      <c r="CF87" s="149">
        <f t="shared" si="118"/>
        <v>0</v>
      </c>
      <c r="CG87" s="149">
        <f t="shared" si="119"/>
        <v>0</v>
      </c>
      <c r="CH87" s="149">
        <f t="shared" si="120"/>
        <v>0</v>
      </c>
      <c r="CI87" s="149">
        <f t="shared" si="196"/>
        <v>0</v>
      </c>
      <c r="CJ87" s="149">
        <f t="shared" si="197"/>
        <v>0</v>
      </c>
      <c r="CK87" s="149">
        <f t="shared" si="198"/>
        <v>0</v>
      </c>
      <c r="CL87" s="149">
        <f t="shared" si="222"/>
        <v>0</v>
      </c>
      <c r="CM87" s="149">
        <f t="shared" si="199"/>
        <v>0</v>
      </c>
      <c r="CN87" s="150">
        <f t="shared" si="200"/>
        <v>0</v>
      </c>
      <c r="CO87" s="71"/>
      <c r="CP87" s="72"/>
      <c r="CQ87" s="72"/>
      <c r="CR87" s="72"/>
      <c r="CS87" s="72"/>
      <c r="CT87" s="72"/>
      <c r="CU87" s="72"/>
      <c r="CV87" s="72"/>
      <c r="CW87" s="72"/>
      <c r="CX87" s="72"/>
      <c r="CY87" s="72"/>
      <c r="CZ87" s="72"/>
      <c r="DA87" s="72"/>
      <c r="DB87" s="72"/>
      <c r="DC87" s="72"/>
      <c r="DD87" s="72"/>
      <c r="DE87" s="72"/>
      <c r="DF87" s="72"/>
      <c r="DG87" s="73"/>
      <c r="DH87" s="149">
        <f t="shared" si="201"/>
        <v>0</v>
      </c>
      <c r="DI87" s="149">
        <f t="shared" si="202"/>
        <v>0</v>
      </c>
      <c r="DJ87" s="149">
        <f t="shared" si="203"/>
        <v>0</v>
      </c>
      <c r="DK87" s="149">
        <f t="shared" si="204"/>
        <v>0</v>
      </c>
      <c r="DL87" s="149">
        <f t="shared" si="205"/>
        <v>0</v>
      </c>
      <c r="DM87" s="149">
        <f t="shared" si="206"/>
        <v>0</v>
      </c>
      <c r="DN87" s="149">
        <f t="shared" si="207"/>
        <v>0</v>
      </c>
      <c r="DO87" s="149">
        <f t="shared" si="208"/>
        <v>0</v>
      </c>
      <c r="DP87" s="149">
        <f t="shared" si="209"/>
        <v>0</v>
      </c>
      <c r="DQ87" s="149">
        <f t="shared" si="210"/>
        <v>0</v>
      </c>
      <c r="DR87" s="149">
        <f t="shared" si="211"/>
        <v>0</v>
      </c>
      <c r="DS87" s="149">
        <f t="shared" si="212"/>
        <v>0</v>
      </c>
      <c r="DT87" s="149">
        <f t="shared" si="213"/>
        <v>0</v>
      </c>
      <c r="DU87" s="149">
        <f t="shared" si="214"/>
        <v>0</v>
      </c>
      <c r="DV87" s="149">
        <f t="shared" si="215"/>
        <v>0</v>
      </c>
      <c r="DW87" s="149">
        <f t="shared" si="216"/>
        <v>0</v>
      </c>
      <c r="DX87" s="149">
        <f t="shared" si="217"/>
        <v>0</v>
      </c>
      <c r="DY87" s="149">
        <f t="shared" si="218"/>
        <v>0</v>
      </c>
      <c r="DZ87" s="149">
        <f t="shared" si="219"/>
        <v>0</v>
      </c>
      <c r="EA87" s="149">
        <f t="shared" si="219"/>
        <v>0</v>
      </c>
      <c r="EB87" s="149">
        <f t="shared" si="177"/>
        <v>0</v>
      </c>
      <c r="EC87" s="149">
        <f t="shared" si="220"/>
        <v>0</v>
      </c>
      <c r="ED87" s="150">
        <f t="shared" ca="1" si="178"/>
        <v>0</v>
      </c>
      <c r="EE87" s="74"/>
      <c r="EF87" s="68"/>
      <c r="EG87" s="149" t="str">
        <f t="shared" si="179"/>
        <v/>
      </c>
      <c r="EH87" s="149" t="str">
        <f t="shared" si="221"/>
        <v/>
      </c>
      <c r="EI87" s="149" t="str">
        <f t="shared" si="180"/>
        <v/>
      </c>
      <c r="EJ87" s="149">
        <f t="shared" ca="1" si="181"/>
        <v>0</v>
      </c>
      <c r="EK87" s="149">
        <f t="shared" si="182"/>
        <v>0</v>
      </c>
      <c r="EL87" s="149">
        <f t="shared" si="183"/>
        <v>0</v>
      </c>
    </row>
    <row r="88" spans="1:142" x14ac:dyDescent="0.35">
      <c r="A88" s="62">
        <f>ROWS($12:88)-1</f>
        <v>76</v>
      </c>
      <c r="B88" s="63"/>
      <c r="C88" s="64"/>
      <c r="D88" s="64"/>
      <c r="E88" s="65"/>
      <c r="F88" s="66"/>
      <c r="G88" s="67"/>
      <c r="H88" s="28">
        <f t="shared" si="143"/>
        <v>0</v>
      </c>
      <c r="I88" s="178">
        <f t="shared" si="184"/>
        <v>0</v>
      </c>
      <c r="J88" s="174">
        <f t="shared" si="144"/>
        <v>0</v>
      </c>
      <c r="K88" s="174">
        <f t="shared" si="145"/>
        <v>0</v>
      </c>
      <c r="L88" s="174">
        <f t="shared" si="146"/>
        <v>0</v>
      </c>
      <c r="M88" s="174">
        <f t="shared" si="185"/>
        <v>0</v>
      </c>
      <c r="N88" s="174">
        <f t="shared" si="186"/>
        <v>0</v>
      </c>
      <c r="O88" s="174">
        <f t="shared" si="187"/>
        <v>0</v>
      </c>
      <c r="P88" s="174">
        <f t="shared" si="147"/>
        <v>0</v>
      </c>
      <c r="Q88" s="174">
        <f t="shared" si="148"/>
        <v>0</v>
      </c>
      <c r="R88" s="174">
        <f t="shared" si="149"/>
        <v>0</v>
      </c>
      <c r="S88" s="68"/>
      <c r="T88" s="174">
        <f t="shared" si="150"/>
        <v>0</v>
      </c>
      <c r="U88" s="174">
        <f t="shared" si="188"/>
        <v>0</v>
      </c>
      <c r="V88" s="174">
        <f t="shared" si="189"/>
        <v>0</v>
      </c>
      <c r="W88" s="174">
        <f t="shared" si="151"/>
        <v>0</v>
      </c>
      <c r="X88" s="174">
        <f t="shared" si="190"/>
        <v>0</v>
      </c>
      <c r="Y88" s="174">
        <f t="shared" si="152"/>
        <v>0</v>
      </c>
      <c r="Z88" s="174">
        <f t="shared" si="153"/>
        <v>0</v>
      </c>
      <c r="AA88" s="174">
        <f t="shared" si="154"/>
        <v>0</v>
      </c>
      <c r="AB88" s="221"/>
      <c r="AC88" s="174">
        <f t="shared" si="155"/>
        <v>0</v>
      </c>
      <c r="AD88" s="179">
        <f t="shared" si="191"/>
        <v>0</v>
      </c>
      <c r="AE88" s="69"/>
      <c r="AF88" s="70"/>
      <c r="AG88" s="149">
        <f t="shared" si="156"/>
        <v>0</v>
      </c>
      <c r="AH88" s="176">
        <f t="shared" si="157"/>
        <v>0</v>
      </c>
      <c r="AI88" s="174">
        <f t="shared" si="192"/>
        <v>0</v>
      </c>
      <c r="AJ88" s="149">
        <f t="shared" si="193"/>
        <v>0</v>
      </c>
      <c r="AK88" s="71"/>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180">
        <f t="shared" si="194"/>
        <v>1</v>
      </c>
      <c r="BK88" s="149">
        <f t="shared" si="195"/>
        <v>0</v>
      </c>
      <c r="BL88" s="149">
        <f t="shared" si="158"/>
        <v>0</v>
      </c>
      <c r="BM88" s="149">
        <f t="shared" si="159"/>
        <v>0</v>
      </c>
      <c r="BN88" s="149">
        <f t="shared" si="160"/>
        <v>0</v>
      </c>
      <c r="BO88" s="149">
        <f t="shared" si="161"/>
        <v>0</v>
      </c>
      <c r="BP88" s="149">
        <f t="shared" si="162"/>
        <v>0</v>
      </c>
      <c r="BQ88" s="149">
        <f t="shared" si="163"/>
        <v>0</v>
      </c>
      <c r="BR88" s="149">
        <f t="shared" si="164"/>
        <v>0</v>
      </c>
      <c r="BS88" s="149">
        <f t="shared" si="165"/>
        <v>0</v>
      </c>
      <c r="BT88" s="149">
        <f t="shared" si="166"/>
        <v>0</v>
      </c>
      <c r="BU88" s="149">
        <f t="shared" si="167"/>
        <v>0</v>
      </c>
      <c r="BV88" s="149">
        <f t="shared" si="168"/>
        <v>0</v>
      </c>
      <c r="BW88" s="149">
        <f t="shared" si="169"/>
        <v>0</v>
      </c>
      <c r="BX88" s="149">
        <f t="shared" si="170"/>
        <v>0</v>
      </c>
      <c r="BY88" s="149">
        <f t="shared" si="171"/>
        <v>0</v>
      </c>
      <c r="BZ88" s="149">
        <f t="shared" si="172"/>
        <v>0</v>
      </c>
      <c r="CA88" s="149">
        <f t="shared" si="173"/>
        <v>0</v>
      </c>
      <c r="CB88" s="149">
        <f t="shared" si="174"/>
        <v>0</v>
      </c>
      <c r="CC88" s="149">
        <f t="shared" si="175"/>
        <v>0</v>
      </c>
      <c r="CD88" s="149">
        <f t="shared" si="176"/>
        <v>0</v>
      </c>
      <c r="CE88" s="149">
        <f t="shared" si="117"/>
        <v>0</v>
      </c>
      <c r="CF88" s="149">
        <f t="shared" si="118"/>
        <v>0</v>
      </c>
      <c r="CG88" s="149">
        <f t="shared" si="119"/>
        <v>0</v>
      </c>
      <c r="CH88" s="149">
        <f t="shared" si="120"/>
        <v>0</v>
      </c>
      <c r="CI88" s="149">
        <f t="shared" si="196"/>
        <v>0</v>
      </c>
      <c r="CJ88" s="149">
        <f t="shared" si="197"/>
        <v>0</v>
      </c>
      <c r="CK88" s="149">
        <f t="shared" si="198"/>
        <v>0</v>
      </c>
      <c r="CL88" s="149">
        <f t="shared" si="222"/>
        <v>0</v>
      </c>
      <c r="CM88" s="149">
        <f t="shared" si="199"/>
        <v>0</v>
      </c>
      <c r="CN88" s="150">
        <f t="shared" si="200"/>
        <v>0</v>
      </c>
      <c r="CO88" s="71"/>
      <c r="CP88" s="72"/>
      <c r="CQ88" s="72"/>
      <c r="CR88" s="72"/>
      <c r="CS88" s="72"/>
      <c r="CT88" s="72"/>
      <c r="CU88" s="72"/>
      <c r="CV88" s="72"/>
      <c r="CW88" s="72"/>
      <c r="CX88" s="72"/>
      <c r="CY88" s="72"/>
      <c r="CZ88" s="72"/>
      <c r="DA88" s="72"/>
      <c r="DB88" s="72"/>
      <c r="DC88" s="72"/>
      <c r="DD88" s="72"/>
      <c r="DE88" s="72"/>
      <c r="DF88" s="72"/>
      <c r="DG88" s="73"/>
      <c r="DH88" s="149">
        <f t="shared" si="201"/>
        <v>0</v>
      </c>
      <c r="DI88" s="149">
        <f t="shared" si="202"/>
        <v>0</v>
      </c>
      <c r="DJ88" s="149">
        <f t="shared" si="203"/>
        <v>0</v>
      </c>
      <c r="DK88" s="149">
        <f t="shared" si="204"/>
        <v>0</v>
      </c>
      <c r="DL88" s="149">
        <f t="shared" si="205"/>
        <v>0</v>
      </c>
      <c r="DM88" s="149">
        <f t="shared" si="206"/>
        <v>0</v>
      </c>
      <c r="DN88" s="149">
        <f t="shared" si="207"/>
        <v>0</v>
      </c>
      <c r="DO88" s="149">
        <f t="shared" si="208"/>
        <v>0</v>
      </c>
      <c r="DP88" s="149">
        <f t="shared" si="209"/>
        <v>0</v>
      </c>
      <c r="DQ88" s="149">
        <f t="shared" si="210"/>
        <v>0</v>
      </c>
      <c r="DR88" s="149">
        <f t="shared" si="211"/>
        <v>0</v>
      </c>
      <c r="DS88" s="149">
        <f t="shared" si="212"/>
        <v>0</v>
      </c>
      <c r="DT88" s="149">
        <f t="shared" si="213"/>
        <v>0</v>
      </c>
      <c r="DU88" s="149">
        <f t="shared" si="214"/>
        <v>0</v>
      </c>
      <c r="DV88" s="149">
        <f t="shared" si="215"/>
        <v>0</v>
      </c>
      <c r="DW88" s="149">
        <f t="shared" si="216"/>
        <v>0</v>
      </c>
      <c r="DX88" s="149">
        <f t="shared" si="217"/>
        <v>0</v>
      </c>
      <c r="DY88" s="149">
        <f t="shared" si="218"/>
        <v>0</v>
      </c>
      <c r="DZ88" s="149">
        <f t="shared" si="219"/>
        <v>0</v>
      </c>
      <c r="EA88" s="149">
        <f t="shared" si="219"/>
        <v>0</v>
      </c>
      <c r="EB88" s="149">
        <f t="shared" si="177"/>
        <v>0</v>
      </c>
      <c r="EC88" s="149">
        <f t="shared" si="220"/>
        <v>0</v>
      </c>
      <c r="ED88" s="150">
        <f t="shared" ca="1" si="178"/>
        <v>0</v>
      </c>
      <c r="EE88" s="74"/>
      <c r="EF88" s="68"/>
      <c r="EG88" s="149" t="str">
        <f t="shared" si="179"/>
        <v/>
      </c>
      <c r="EH88" s="149" t="str">
        <f t="shared" si="221"/>
        <v/>
      </c>
      <c r="EI88" s="149" t="str">
        <f t="shared" si="180"/>
        <v/>
      </c>
      <c r="EJ88" s="149">
        <f t="shared" ca="1" si="181"/>
        <v>0</v>
      </c>
      <c r="EK88" s="149">
        <f t="shared" si="182"/>
        <v>0</v>
      </c>
      <c r="EL88" s="149">
        <f t="shared" si="183"/>
        <v>0</v>
      </c>
    </row>
    <row r="89" spans="1:142" x14ac:dyDescent="0.35">
      <c r="A89" s="62">
        <f>ROWS($12:89)-1</f>
        <v>77</v>
      </c>
      <c r="B89" s="63"/>
      <c r="C89" s="64"/>
      <c r="D89" s="64"/>
      <c r="E89" s="65"/>
      <c r="F89" s="66"/>
      <c r="G89" s="67"/>
      <c r="H89" s="28">
        <f t="shared" si="143"/>
        <v>0</v>
      </c>
      <c r="I89" s="178">
        <f t="shared" si="184"/>
        <v>0</v>
      </c>
      <c r="J89" s="174">
        <f t="shared" si="144"/>
        <v>0</v>
      </c>
      <c r="K89" s="174">
        <f t="shared" si="145"/>
        <v>0</v>
      </c>
      <c r="L89" s="174">
        <f t="shared" si="146"/>
        <v>0</v>
      </c>
      <c r="M89" s="174">
        <f t="shared" si="185"/>
        <v>0</v>
      </c>
      <c r="N89" s="174">
        <f t="shared" si="186"/>
        <v>0</v>
      </c>
      <c r="O89" s="174">
        <f t="shared" si="187"/>
        <v>0</v>
      </c>
      <c r="P89" s="174">
        <f t="shared" si="147"/>
        <v>0</v>
      </c>
      <c r="Q89" s="174">
        <f t="shared" si="148"/>
        <v>0</v>
      </c>
      <c r="R89" s="174">
        <f t="shared" si="149"/>
        <v>0</v>
      </c>
      <c r="S89" s="68"/>
      <c r="T89" s="174">
        <f t="shared" si="150"/>
        <v>0</v>
      </c>
      <c r="U89" s="174">
        <f t="shared" si="188"/>
        <v>0</v>
      </c>
      <c r="V89" s="174">
        <f t="shared" si="189"/>
        <v>0</v>
      </c>
      <c r="W89" s="174">
        <f t="shared" si="151"/>
        <v>0</v>
      </c>
      <c r="X89" s="174">
        <f t="shared" si="190"/>
        <v>0</v>
      </c>
      <c r="Y89" s="174">
        <f t="shared" si="152"/>
        <v>0</v>
      </c>
      <c r="Z89" s="174">
        <f t="shared" si="153"/>
        <v>0</v>
      </c>
      <c r="AA89" s="174">
        <f t="shared" si="154"/>
        <v>0</v>
      </c>
      <c r="AB89" s="221"/>
      <c r="AC89" s="174">
        <f t="shared" si="155"/>
        <v>0</v>
      </c>
      <c r="AD89" s="179">
        <f t="shared" si="191"/>
        <v>0</v>
      </c>
      <c r="AE89" s="69"/>
      <c r="AF89" s="70"/>
      <c r="AG89" s="149">
        <f t="shared" si="156"/>
        <v>0</v>
      </c>
      <c r="AH89" s="176">
        <f t="shared" si="157"/>
        <v>0</v>
      </c>
      <c r="AI89" s="174">
        <f t="shared" si="192"/>
        <v>0</v>
      </c>
      <c r="AJ89" s="149">
        <f t="shared" si="193"/>
        <v>0</v>
      </c>
      <c r="AK89" s="71"/>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180">
        <f t="shared" si="194"/>
        <v>1</v>
      </c>
      <c r="BK89" s="149">
        <f t="shared" si="195"/>
        <v>0</v>
      </c>
      <c r="BL89" s="149">
        <f t="shared" si="158"/>
        <v>0</v>
      </c>
      <c r="BM89" s="149">
        <f t="shared" si="159"/>
        <v>0</v>
      </c>
      <c r="BN89" s="149">
        <f t="shared" si="160"/>
        <v>0</v>
      </c>
      <c r="BO89" s="149">
        <f t="shared" si="161"/>
        <v>0</v>
      </c>
      <c r="BP89" s="149">
        <f t="shared" si="162"/>
        <v>0</v>
      </c>
      <c r="BQ89" s="149">
        <f t="shared" si="163"/>
        <v>0</v>
      </c>
      <c r="BR89" s="149">
        <f t="shared" si="164"/>
        <v>0</v>
      </c>
      <c r="BS89" s="149">
        <f t="shared" si="165"/>
        <v>0</v>
      </c>
      <c r="BT89" s="149">
        <f t="shared" si="166"/>
        <v>0</v>
      </c>
      <c r="BU89" s="149">
        <f t="shared" si="167"/>
        <v>0</v>
      </c>
      <c r="BV89" s="149">
        <f t="shared" si="168"/>
        <v>0</v>
      </c>
      <c r="BW89" s="149">
        <f t="shared" si="169"/>
        <v>0</v>
      </c>
      <c r="BX89" s="149">
        <f t="shared" si="170"/>
        <v>0</v>
      </c>
      <c r="BY89" s="149">
        <f t="shared" si="171"/>
        <v>0</v>
      </c>
      <c r="BZ89" s="149">
        <f t="shared" si="172"/>
        <v>0</v>
      </c>
      <c r="CA89" s="149">
        <f t="shared" si="173"/>
        <v>0</v>
      </c>
      <c r="CB89" s="149">
        <f t="shared" si="174"/>
        <v>0</v>
      </c>
      <c r="CC89" s="149">
        <f t="shared" si="175"/>
        <v>0</v>
      </c>
      <c r="CD89" s="149">
        <f t="shared" si="176"/>
        <v>0</v>
      </c>
      <c r="CE89" s="149">
        <f t="shared" si="117"/>
        <v>0</v>
      </c>
      <c r="CF89" s="149">
        <f t="shared" si="118"/>
        <v>0</v>
      </c>
      <c r="CG89" s="149">
        <f t="shared" si="119"/>
        <v>0</v>
      </c>
      <c r="CH89" s="149">
        <f t="shared" si="120"/>
        <v>0</v>
      </c>
      <c r="CI89" s="149">
        <f t="shared" si="196"/>
        <v>0</v>
      </c>
      <c r="CJ89" s="149">
        <f t="shared" si="197"/>
        <v>0</v>
      </c>
      <c r="CK89" s="149">
        <f t="shared" si="198"/>
        <v>0</v>
      </c>
      <c r="CL89" s="149">
        <f t="shared" si="222"/>
        <v>0</v>
      </c>
      <c r="CM89" s="149">
        <f t="shared" si="199"/>
        <v>0</v>
      </c>
      <c r="CN89" s="150">
        <f t="shared" si="200"/>
        <v>0</v>
      </c>
      <c r="CO89" s="71"/>
      <c r="CP89" s="72"/>
      <c r="CQ89" s="72"/>
      <c r="CR89" s="72"/>
      <c r="CS89" s="72"/>
      <c r="CT89" s="72"/>
      <c r="CU89" s="72"/>
      <c r="CV89" s="72"/>
      <c r="CW89" s="72"/>
      <c r="CX89" s="72"/>
      <c r="CY89" s="72"/>
      <c r="CZ89" s="72"/>
      <c r="DA89" s="72"/>
      <c r="DB89" s="72"/>
      <c r="DC89" s="72"/>
      <c r="DD89" s="72"/>
      <c r="DE89" s="72"/>
      <c r="DF89" s="72"/>
      <c r="DG89" s="73"/>
      <c r="DH89" s="149">
        <f t="shared" si="201"/>
        <v>0</v>
      </c>
      <c r="DI89" s="149">
        <f t="shared" si="202"/>
        <v>0</v>
      </c>
      <c r="DJ89" s="149">
        <f t="shared" si="203"/>
        <v>0</v>
      </c>
      <c r="DK89" s="149">
        <f t="shared" si="204"/>
        <v>0</v>
      </c>
      <c r="DL89" s="149">
        <f t="shared" si="205"/>
        <v>0</v>
      </c>
      <c r="DM89" s="149">
        <f t="shared" si="206"/>
        <v>0</v>
      </c>
      <c r="DN89" s="149">
        <f t="shared" si="207"/>
        <v>0</v>
      </c>
      <c r="DO89" s="149">
        <f t="shared" si="208"/>
        <v>0</v>
      </c>
      <c r="DP89" s="149">
        <f t="shared" si="209"/>
        <v>0</v>
      </c>
      <c r="DQ89" s="149">
        <f t="shared" si="210"/>
        <v>0</v>
      </c>
      <c r="DR89" s="149">
        <f t="shared" si="211"/>
        <v>0</v>
      </c>
      <c r="DS89" s="149">
        <f t="shared" si="212"/>
        <v>0</v>
      </c>
      <c r="DT89" s="149">
        <f t="shared" si="213"/>
        <v>0</v>
      </c>
      <c r="DU89" s="149">
        <f t="shared" si="214"/>
        <v>0</v>
      </c>
      <c r="DV89" s="149">
        <f t="shared" si="215"/>
        <v>0</v>
      </c>
      <c r="DW89" s="149">
        <f t="shared" si="216"/>
        <v>0</v>
      </c>
      <c r="DX89" s="149">
        <f t="shared" si="217"/>
        <v>0</v>
      </c>
      <c r="DY89" s="149">
        <f t="shared" si="218"/>
        <v>0</v>
      </c>
      <c r="DZ89" s="149">
        <f t="shared" si="219"/>
        <v>0</v>
      </c>
      <c r="EA89" s="149">
        <f t="shared" si="219"/>
        <v>0</v>
      </c>
      <c r="EB89" s="149">
        <f t="shared" si="177"/>
        <v>0</v>
      </c>
      <c r="EC89" s="149">
        <f t="shared" si="220"/>
        <v>0</v>
      </c>
      <c r="ED89" s="150">
        <f t="shared" ca="1" si="178"/>
        <v>0</v>
      </c>
      <c r="EE89" s="74"/>
      <c r="EF89" s="68"/>
      <c r="EG89" s="149" t="str">
        <f t="shared" si="179"/>
        <v/>
      </c>
      <c r="EH89" s="149" t="str">
        <f t="shared" si="221"/>
        <v/>
      </c>
      <c r="EI89" s="149" t="str">
        <f t="shared" si="180"/>
        <v/>
      </c>
      <c r="EJ89" s="149">
        <f t="shared" ca="1" si="181"/>
        <v>0</v>
      </c>
      <c r="EK89" s="149">
        <f t="shared" si="182"/>
        <v>0</v>
      </c>
      <c r="EL89" s="149">
        <f t="shared" si="183"/>
        <v>0</v>
      </c>
    </row>
    <row r="90" spans="1:142" x14ac:dyDescent="0.35">
      <c r="A90" s="62">
        <f>ROWS($12:90)-1</f>
        <v>78</v>
      </c>
      <c r="B90" s="63"/>
      <c r="C90" s="64"/>
      <c r="D90" s="64"/>
      <c r="E90" s="65"/>
      <c r="F90" s="66"/>
      <c r="G90" s="67"/>
      <c r="H90" s="28">
        <f t="shared" si="143"/>
        <v>0</v>
      </c>
      <c r="I90" s="178">
        <f t="shared" si="184"/>
        <v>0</v>
      </c>
      <c r="J90" s="174">
        <f t="shared" si="144"/>
        <v>0</v>
      </c>
      <c r="K90" s="174">
        <f t="shared" si="145"/>
        <v>0</v>
      </c>
      <c r="L90" s="174">
        <f t="shared" si="146"/>
        <v>0</v>
      </c>
      <c r="M90" s="174">
        <f t="shared" si="185"/>
        <v>0</v>
      </c>
      <c r="N90" s="174">
        <f t="shared" si="186"/>
        <v>0</v>
      </c>
      <c r="O90" s="174">
        <f t="shared" si="187"/>
        <v>0</v>
      </c>
      <c r="P90" s="174">
        <f t="shared" si="147"/>
        <v>0</v>
      </c>
      <c r="Q90" s="174">
        <f t="shared" si="148"/>
        <v>0</v>
      </c>
      <c r="R90" s="174">
        <f t="shared" si="149"/>
        <v>0</v>
      </c>
      <c r="S90" s="68"/>
      <c r="T90" s="174">
        <f t="shared" si="150"/>
        <v>0</v>
      </c>
      <c r="U90" s="174">
        <f t="shared" si="188"/>
        <v>0</v>
      </c>
      <c r="V90" s="174">
        <f t="shared" si="189"/>
        <v>0</v>
      </c>
      <c r="W90" s="174">
        <f t="shared" si="151"/>
        <v>0</v>
      </c>
      <c r="X90" s="174">
        <f t="shared" si="190"/>
        <v>0</v>
      </c>
      <c r="Y90" s="174">
        <f t="shared" si="152"/>
        <v>0</v>
      </c>
      <c r="Z90" s="174">
        <f t="shared" si="153"/>
        <v>0</v>
      </c>
      <c r="AA90" s="174">
        <f t="shared" si="154"/>
        <v>0</v>
      </c>
      <c r="AB90" s="221"/>
      <c r="AC90" s="174">
        <f t="shared" si="155"/>
        <v>0</v>
      </c>
      <c r="AD90" s="179">
        <f t="shared" si="191"/>
        <v>0</v>
      </c>
      <c r="AE90" s="69"/>
      <c r="AF90" s="70"/>
      <c r="AG90" s="149">
        <f t="shared" si="156"/>
        <v>0</v>
      </c>
      <c r="AH90" s="176">
        <f t="shared" si="157"/>
        <v>0</v>
      </c>
      <c r="AI90" s="174">
        <f t="shared" si="192"/>
        <v>0</v>
      </c>
      <c r="AJ90" s="149">
        <f t="shared" si="193"/>
        <v>0</v>
      </c>
      <c r="AK90" s="71"/>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180">
        <f t="shared" si="194"/>
        <v>1</v>
      </c>
      <c r="BK90" s="149">
        <f t="shared" si="195"/>
        <v>0</v>
      </c>
      <c r="BL90" s="149">
        <f t="shared" si="158"/>
        <v>0</v>
      </c>
      <c r="BM90" s="149">
        <f t="shared" si="159"/>
        <v>0</v>
      </c>
      <c r="BN90" s="149">
        <f t="shared" si="160"/>
        <v>0</v>
      </c>
      <c r="BO90" s="149">
        <f t="shared" si="161"/>
        <v>0</v>
      </c>
      <c r="BP90" s="149">
        <f t="shared" si="162"/>
        <v>0</v>
      </c>
      <c r="BQ90" s="149">
        <f t="shared" si="163"/>
        <v>0</v>
      </c>
      <c r="BR90" s="149">
        <f t="shared" si="164"/>
        <v>0</v>
      </c>
      <c r="BS90" s="149">
        <f t="shared" si="165"/>
        <v>0</v>
      </c>
      <c r="BT90" s="149">
        <f t="shared" si="166"/>
        <v>0</v>
      </c>
      <c r="BU90" s="149">
        <f t="shared" si="167"/>
        <v>0</v>
      </c>
      <c r="BV90" s="149">
        <f t="shared" si="168"/>
        <v>0</v>
      </c>
      <c r="BW90" s="149">
        <f t="shared" si="169"/>
        <v>0</v>
      </c>
      <c r="BX90" s="149">
        <f t="shared" si="170"/>
        <v>0</v>
      </c>
      <c r="BY90" s="149">
        <f t="shared" si="171"/>
        <v>0</v>
      </c>
      <c r="BZ90" s="149">
        <f t="shared" si="172"/>
        <v>0</v>
      </c>
      <c r="CA90" s="149">
        <f t="shared" si="173"/>
        <v>0</v>
      </c>
      <c r="CB90" s="149">
        <f t="shared" si="174"/>
        <v>0</v>
      </c>
      <c r="CC90" s="149">
        <f t="shared" si="175"/>
        <v>0</v>
      </c>
      <c r="CD90" s="149">
        <f t="shared" si="176"/>
        <v>0</v>
      </c>
      <c r="CE90" s="149">
        <f t="shared" si="117"/>
        <v>0</v>
      </c>
      <c r="CF90" s="149">
        <f t="shared" si="118"/>
        <v>0</v>
      </c>
      <c r="CG90" s="149">
        <f t="shared" si="119"/>
        <v>0</v>
      </c>
      <c r="CH90" s="149">
        <f t="shared" si="120"/>
        <v>0</v>
      </c>
      <c r="CI90" s="149">
        <f t="shared" si="196"/>
        <v>0</v>
      </c>
      <c r="CJ90" s="149">
        <f t="shared" si="197"/>
        <v>0</v>
      </c>
      <c r="CK90" s="149">
        <f t="shared" si="198"/>
        <v>0</v>
      </c>
      <c r="CL90" s="149">
        <f t="shared" si="222"/>
        <v>0</v>
      </c>
      <c r="CM90" s="149">
        <f t="shared" si="199"/>
        <v>0</v>
      </c>
      <c r="CN90" s="150">
        <f t="shared" si="200"/>
        <v>0</v>
      </c>
      <c r="CO90" s="71"/>
      <c r="CP90" s="72"/>
      <c r="CQ90" s="72"/>
      <c r="CR90" s="72"/>
      <c r="CS90" s="72"/>
      <c r="CT90" s="72"/>
      <c r="CU90" s="72"/>
      <c r="CV90" s="72"/>
      <c r="CW90" s="72"/>
      <c r="CX90" s="72"/>
      <c r="CY90" s="72"/>
      <c r="CZ90" s="72"/>
      <c r="DA90" s="72"/>
      <c r="DB90" s="72"/>
      <c r="DC90" s="72"/>
      <c r="DD90" s="72"/>
      <c r="DE90" s="72"/>
      <c r="DF90" s="72"/>
      <c r="DG90" s="73"/>
      <c r="DH90" s="149">
        <f t="shared" si="201"/>
        <v>0</v>
      </c>
      <c r="DI90" s="149">
        <f t="shared" si="202"/>
        <v>0</v>
      </c>
      <c r="DJ90" s="149">
        <f t="shared" si="203"/>
        <v>0</v>
      </c>
      <c r="DK90" s="149">
        <f t="shared" si="204"/>
        <v>0</v>
      </c>
      <c r="DL90" s="149">
        <f t="shared" si="205"/>
        <v>0</v>
      </c>
      <c r="DM90" s="149">
        <f t="shared" si="206"/>
        <v>0</v>
      </c>
      <c r="DN90" s="149">
        <f t="shared" si="207"/>
        <v>0</v>
      </c>
      <c r="DO90" s="149">
        <f t="shared" si="208"/>
        <v>0</v>
      </c>
      <c r="DP90" s="149">
        <f t="shared" si="209"/>
        <v>0</v>
      </c>
      <c r="DQ90" s="149">
        <f t="shared" si="210"/>
        <v>0</v>
      </c>
      <c r="DR90" s="149">
        <f t="shared" si="211"/>
        <v>0</v>
      </c>
      <c r="DS90" s="149">
        <f t="shared" si="212"/>
        <v>0</v>
      </c>
      <c r="DT90" s="149">
        <f t="shared" si="213"/>
        <v>0</v>
      </c>
      <c r="DU90" s="149">
        <f t="shared" si="214"/>
        <v>0</v>
      </c>
      <c r="DV90" s="149">
        <f t="shared" si="215"/>
        <v>0</v>
      </c>
      <c r="DW90" s="149">
        <f t="shared" si="216"/>
        <v>0</v>
      </c>
      <c r="DX90" s="149">
        <f t="shared" si="217"/>
        <v>0</v>
      </c>
      <c r="DY90" s="149">
        <f t="shared" si="218"/>
        <v>0</v>
      </c>
      <c r="DZ90" s="149">
        <f t="shared" si="219"/>
        <v>0</v>
      </c>
      <c r="EA90" s="149">
        <f t="shared" si="219"/>
        <v>0</v>
      </c>
      <c r="EB90" s="149">
        <f t="shared" si="177"/>
        <v>0</v>
      </c>
      <c r="EC90" s="149">
        <f t="shared" si="220"/>
        <v>0</v>
      </c>
      <c r="ED90" s="150">
        <f t="shared" ca="1" si="178"/>
        <v>0</v>
      </c>
      <c r="EE90" s="74"/>
      <c r="EF90" s="68"/>
      <c r="EG90" s="149" t="str">
        <f t="shared" si="179"/>
        <v/>
      </c>
      <c r="EH90" s="149" t="str">
        <f t="shared" si="221"/>
        <v/>
      </c>
      <c r="EI90" s="149" t="str">
        <f t="shared" si="180"/>
        <v/>
      </c>
      <c r="EJ90" s="149">
        <f t="shared" ca="1" si="181"/>
        <v>0</v>
      </c>
      <c r="EK90" s="149">
        <f t="shared" si="182"/>
        <v>0</v>
      </c>
      <c r="EL90" s="149">
        <f t="shared" si="183"/>
        <v>0</v>
      </c>
    </row>
    <row r="91" spans="1:142" x14ac:dyDescent="0.35">
      <c r="A91" s="62">
        <f>ROWS($12:91)-1</f>
        <v>79</v>
      </c>
      <c r="B91" s="63"/>
      <c r="C91" s="64"/>
      <c r="D91" s="64"/>
      <c r="E91" s="65"/>
      <c r="F91" s="66"/>
      <c r="G91" s="67"/>
      <c r="H91" s="28">
        <f t="shared" si="143"/>
        <v>0</v>
      </c>
      <c r="I91" s="178">
        <f t="shared" si="184"/>
        <v>0</v>
      </c>
      <c r="J91" s="174">
        <f t="shared" si="144"/>
        <v>0</v>
      </c>
      <c r="K91" s="174">
        <f t="shared" si="145"/>
        <v>0</v>
      </c>
      <c r="L91" s="174">
        <f t="shared" si="146"/>
        <v>0</v>
      </c>
      <c r="M91" s="174">
        <f t="shared" si="185"/>
        <v>0</v>
      </c>
      <c r="N91" s="174">
        <f t="shared" si="186"/>
        <v>0</v>
      </c>
      <c r="O91" s="174">
        <f t="shared" si="187"/>
        <v>0</v>
      </c>
      <c r="P91" s="174">
        <f t="shared" si="147"/>
        <v>0</v>
      </c>
      <c r="Q91" s="174">
        <f t="shared" si="148"/>
        <v>0</v>
      </c>
      <c r="R91" s="174">
        <f t="shared" si="149"/>
        <v>0</v>
      </c>
      <c r="S91" s="68"/>
      <c r="T91" s="174">
        <f t="shared" si="150"/>
        <v>0</v>
      </c>
      <c r="U91" s="174">
        <f t="shared" si="188"/>
        <v>0</v>
      </c>
      <c r="V91" s="174">
        <f t="shared" si="189"/>
        <v>0</v>
      </c>
      <c r="W91" s="174">
        <f t="shared" si="151"/>
        <v>0</v>
      </c>
      <c r="X91" s="174">
        <f t="shared" si="190"/>
        <v>0</v>
      </c>
      <c r="Y91" s="174">
        <f t="shared" si="152"/>
        <v>0</v>
      </c>
      <c r="Z91" s="174">
        <f t="shared" si="153"/>
        <v>0</v>
      </c>
      <c r="AA91" s="174">
        <f t="shared" si="154"/>
        <v>0</v>
      </c>
      <c r="AB91" s="221"/>
      <c r="AC91" s="174">
        <f t="shared" si="155"/>
        <v>0</v>
      </c>
      <c r="AD91" s="179">
        <f t="shared" si="191"/>
        <v>0</v>
      </c>
      <c r="AE91" s="69"/>
      <c r="AF91" s="70"/>
      <c r="AG91" s="149">
        <f t="shared" si="156"/>
        <v>0</v>
      </c>
      <c r="AH91" s="176">
        <f t="shared" si="157"/>
        <v>0</v>
      </c>
      <c r="AI91" s="174">
        <f t="shared" si="192"/>
        <v>0</v>
      </c>
      <c r="AJ91" s="149">
        <f t="shared" si="193"/>
        <v>0</v>
      </c>
      <c r="AK91" s="71"/>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180">
        <f t="shared" si="194"/>
        <v>1</v>
      </c>
      <c r="BK91" s="149">
        <f t="shared" si="195"/>
        <v>0</v>
      </c>
      <c r="BL91" s="149">
        <f t="shared" si="158"/>
        <v>0</v>
      </c>
      <c r="BM91" s="149">
        <f t="shared" si="159"/>
        <v>0</v>
      </c>
      <c r="BN91" s="149">
        <f t="shared" si="160"/>
        <v>0</v>
      </c>
      <c r="BO91" s="149">
        <f t="shared" si="161"/>
        <v>0</v>
      </c>
      <c r="BP91" s="149">
        <f t="shared" si="162"/>
        <v>0</v>
      </c>
      <c r="BQ91" s="149">
        <f t="shared" si="163"/>
        <v>0</v>
      </c>
      <c r="BR91" s="149">
        <f t="shared" si="164"/>
        <v>0</v>
      </c>
      <c r="BS91" s="149">
        <f t="shared" si="165"/>
        <v>0</v>
      </c>
      <c r="BT91" s="149">
        <f t="shared" si="166"/>
        <v>0</v>
      </c>
      <c r="BU91" s="149">
        <f t="shared" si="167"/>
        <v>0</v>
      </c>
      <c r="BV91" s="149">
        <f t="shared" si="168"/>
        <v>0</v>
      </c>
      <c r="BW91" s="149">
        <f t="shared" si="169"/>
        <v>0</v>
      </c>
      <c r="BX91" s="149">
        <f t="shared" si="170"/>
        <v>0</v>
      </c>
      <c r="BY91" s="149">
        <f t="shared" si="171"/>
        <v>0</v>
      </c>
      <c r="BZ91" s="149">
        <f t="shared" si="172"/>
        <v>0</v>
      </c>
      <c r="CA91" s="149">
        <f t="shared" si="173"/>
        <v>0</v>
      </c>
      <c r="CB91" s="149">
        <f t="shared" si="174"/>
        <v>0</v>
      </c>
      <c r="CC91" s="149">
        <f t="shared" si="175"/>
        <v>0</v>
      </c>
      <c r="CD91" s="149">
        <f t="shared" si="176"/>
        <v>0</v>
      </c>
      <c r="CE91" s="149">
        <f t="shared" si="117"/>
        <v>0</v>
      </c>
      <c r="CF91" s="149">
        <f t="shared" si="118"/>
        <v>0</v>
      </c>
      <c r="CG91" s="149">
        <f t="shared" si="119"/>
        <v>0</v>
      </c>
      <c r="CH91" s="149">
        <f t="shared" si="120"/>
        <v>0</v>
      </c>
      <c r="CI91" s="149">
        <f t="shared" si="196"/>
        <v>0</v>
      </c>
      <c r="CJ91" s="149">
        <f t="shared" si="197"/>
        <v>0</v>
      </c>
      <c r="CK91" s="149">
        <f t="shared" si="198"/>
        <v>0</v>
      </c>
      <c r="CL91" s="149">
        <f t="shared" si="222"/>
        <v>0</v>
      </c>
      <c r="CM91" s="149">
        <f t="shared" si="199"/>
        <v>0</v>
      </c>
      <c r="CN91" s="150">
        <f t="shared" si="200"/>
        <v>0</v>
      </c>
      <c r="CO91" s="71"/>
      <c r="CP91" s="72"/>
      <c r="CQ91" s="72"/>
      <c r="CR91" s="72"/>
      <c r="CS91" s="72"/>
      <c r="CT91" s="72"/>
      <c r="CU91" s="72"/>
      <c r="CV91" s="72"/>
      <c r="CW91" s="72"/>
      <c r="CX91" s="72"/>
      <c r="CY91" s="72"/>
      <c r="CZ91" s="72"/>
      <c r="DA91" s="72"/>
      <c r="DB91" s="72"/>
      <c r="DC91" s="72"/>
      <c r="DD91" s="72"/>
      <c r="DE91" s="72"/>
      <c r="DF91" s="72"/>
      <c r="DG91" s="73"/>
      <c r="DH91" s="149">
        <f t="shared" si="201"/>
        <v>0</v>
      </c>
      <c r="DI91" s="149">
        <f t="shared" si="202"/>
        <v>0</v>
      </c>
      <c r="DJ91" s="149">
        <f t="shared" si="203"/>
        <v>0</v>
      </c>
      <c r="DK91" s="149">
        <f t="shared" si="204"/>
        <v>0</v>
      </c>
      <c r="DL91" s="149">
        <f t="shared" si="205"/>
        <v>0</v>
      </c>
      <c r="DM91" s="149">
        <f t="shared" si="206"/>
        <v>0</v>
      </c>
      <c r="DN91" s="149">
        <f t="shared" si="207"/>
        <v>0</v>
      </c>
      <c r="DO91" s="149">
        <f t="shared" si="208"/>
        <v>0</v>
      </c>
      <c r="DP91" s="149">
        <f t="shared" si="209"/>
        <v>0</v>
      </c>
      <c r="DQ91" s="149">
        <f t="shared" si="210"/>
        <v>0</v>
      </c>
      <c r="DR91" s="149">
        <f t="shared" si="211"/>
        <v>0</v>
      </c>
      <c r="DS91" s="149">
        <f t="shared" si="212"/>
        <v>0</v>
      </c>
      <c r="DT91" s="149">
        <f t="shared" si="213"/>
        <v>0</v>
      </c>
      <c r="DU91" s="149">
        <f t="shared" si="214"/>
        <v>0</v>
      </c>
      <c r="DV91" s="149">
        <f t="shared" si="215"/>
        <v>0</v>
      </c>
      <c r="DW91" s="149">
        <f t="shared" si="216"/>
        <v>0</v>
      </c>
      <c r="DX91" s="149">
        <f t="shared" si="217"/>
        <v>0</v>
      </c>
      <c r="DY91" s="149">
        <f t="shared" si="218"/>
        <v>0</v>
      </c>
      <c r="DZ91" s="149">
        <f t="shared" si="219"/>
        <v>0</v>
      </c>
      <c r="EA91" s="149">
        <f t="shared" si="219"/>
        <v>0</v>
      </c>
      <c r="EB91" s="149">
        <f t="shared" si="177"/>
        <v>0</v>
      </c>
      <c r="EC91" s="149">
        <f t="shared" si="220"/>
        <v>0</v>
      </c>
      <c r="ED91" s="150">
        <f t="shared" ca="1" si="178"/>
        <v>0</v>
      </c>
      <c r="EE91" s="74"/>
      <c r="EF91" s="68"/>
      <c r="EG91" s="149" t="str">
        <f t="shared" si="179"/>
        <v/>
      </c>
      <c r="EH91" s="149" t="str">
        <f t="shared" si="221"/>
        <v/>
      </c>
      <c r="EI91" s="149" t="str">
        <f t="shared" si="180"/>
        <v/>
      </c>
      <c r="EJ91" s="149">
        <f t="shared" ca="1" si="181"/>
        <v>0</v>
      </c>
      <c r="EK91" s="149">
        <f t="shared" si="182"/>
        <v>0</v>
      </c>
      <c r="EL91" s="149">
        <f t="shared" si="183"/>
        <v>0</v>
      </c>
    </row>
    <row r="92" spans="1:142" x14ac:dyDescent="0.35">
      <c r="A92" s="62">
        <f>ROWS($12:92)-1</f>
        <v>80</v>
      </c>
      <c r="B92" s="63"/>
      <c r="C92" s="64"/>
      <c r="D92" s="64"/>
      <c r="E92" s="65"/>
      <c r="F92" s="66"/>
      <c r="G92" s="67"/>
      <c r="H92" s="28">
        <f t="shared" si="143"/>
        <v>0</v>
      </c>
      <c r="I92" s="178">
        <f t="shared" si="184"/>
        <v>0</v>
      </c>
      <c r="J92" s="174">
        <f t="shared" si="144"/>
        <v>0</v>
      </c>
      <c r="K92" s="174">
        <f t="shared" si="145"/>
        <v>0</v>
      </c>
      <c r="L92" s="174">
        <f t="shared" si="146"/>
        <v>0</v>
      </c>
      <c r="M92" s="174">
        <f t="shared" si="185"/>
        <v>0</v>
      </c>
      <c r="N92" s="174">
        <f t="shared" si="186"/>
        <v>0</v>
      </c>
      <c r="O92" s="174">
        <f t="shared" si="187"/>
        <v>0</v>
      </c>
      <c r="P92" s="174">
        <f t="shared" si="147"/>
        <v>0</v>
      </c>
      <c r="Q92" s="174">
        <f t="shared" si="148"/>
        <v>0</v>
      </c>
      <c r="R92" s="174">
        <f t="shared" si="149"/>
        <v>0</v>
      </c>
      <c r="S92" s="68"/>
      <c r="T92" s="174">
        <f t="shared" si="150"/>
        <v>0</v>
      </c>
      <c r="U92" s="174">
        <f t="shared" si="188"/>
        <v>0</v>
      </c>
      <c r="V92" s="174">
        <f t="shared" si="189"/>
        <v>0</v>
      </c>
      <c r="W92" s="174">
        <f t="shared" si="151"/>
        <v>0</v>
      </c>
      <c r="X92" s="174">
        <f t="shared" si="190"/>
        <v>0</v>
      </c>
      <c r="Y92" s="174">
        <f t="shared" si="152"/>
        <v>0</v>
      </c>
      <c r="Z92" s="174">
        <f t="shared" si="153"/>
        <v>0</v>
      </c>
      <c r="AA92" s="174">
        <f t="shared" si="154"/>
        <v>0</v>
      </c>
      <c r="AB92" s="221"/>
      <c r="AC92" s="174">
        <f t="shared" si="155"/>
        <v>0</v>
      </c>
      <c r="AD92" s="179">
        <f t="shared" si="191"/>
        <v>0</v>
      </c>
      <c r="AE92" s="69"/>
      <c r="AF92" s="70"/>
      <c r="AG92" s="149">
        <f t="shared" si="156"/>
        <v>0</v>
      </c>
      <c r="AH92" s="176">
        <f t="shared" si="157"/>
        <v>0</v>
      </c>
      <c r="AI92" s="174">
        <f t="shared" si="192"/>
        <v>0</v>
      </c>
      <c r="AJ92" s="149">
        <f t="shared" si="193"/>
        <v>0</v>
      </c>
      <c r="AK92" s="71"/>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180">
        <f t="shared" si="194"/>
        <v>1</v>
      </c>
      <c r="BK92" s="149">
        <f t="shared" si="195"/>
        <v>0</v>
      </c>
      <c r="BL92" s="149">
        <f t="shared" si="158"/>
        <v>0</v>
      </c>
      <c r="BM92" s="149">
        <f t="shared" si="159"/>
        <v>0</v>
      </c>
      <c r="BN92" s="149">
        <f t="shared" si="160"/>
        <v>0</v>
      </c>
      <c r="BO92" s="149">
        <f t="shared" si="161"/>
        <v>0</v>
      </c>
      <c r="BP92" s="149">
        <f t="shared" si="162"/>
        <v>0</v>
      </c>
      <c r="BQ92" s="149">
        <f t="shared" si="163"/>
        <v>0</v>
      </c>
      <c r="BR92" s="149">
        <f t="shared" si="164"/>
        <v>0</v>
      </c>
      <c r="BS92" s="149">
        <f t="shared" si="165"/>
        <v>0</v>
      </c>
      <c r="BT92" s="149">
        <f t="shared" si="166"/>
        <v>0</v>
      </c>
      <c r="BU92" s="149">
        <f t="shared" si="167"/>
        <v>0</v>
      </c>
      <c r="BV92" s="149">
        <f t="shared" si="168"/>
        <v>0</v>
      </c>
      <c r="BW92" s="149">
        <f t="shared" si="169"/>
        <v>0</v>
      </c>
      <c r="BX92" s="149">
        <f t="shared" si="170"/>
        <v>0</v>
      </c>
      <c r="BY92" s="149">
        <f t="shared" si="171"/>
        <v>0</v>
      </c>
      <c r="BZ92" s="149">
        <f t="shared" si="172"/>
        <v>0</v>
      </c>
      <c r="CA92" s="149">
        <f t="shared" si="173"/>
        <v>0</v>
      </c>
      <c r="CB92" s="149">
        <f t="shared" si="174"/>
        <v>0</v>
      </c>
      <c r="CC92" s="149">
        <f t="shared" si="175"/>
        <v>0</v>
      </c>
      <c r="CD92" s="149">
        <f t="shared" si="176"/>
        <v>0</v>
      </c>
      <c r="CE92" s="149">
        <f t="shared" si="117"/>
        <v>0</v>
      </c>
      <c r="CF92" s="149">
        <f t="shared" si="118"/>
        <v>0</v>
      </c>
      <c r="CG92" s="149">
        <f t="shared" si="119"/>
        <v>0</v>
      </c>
      <c r="CH92" s="149">
        <f t="shared" si="120"/>
        <v>0</v>
      </c>
      <c r="CI92" s="149">
        <f t="shared" si="196"/>
        <v>0</v>
      </c>
      <c r="CJ92" s="149">
        <f t="shared" si="197"/>
        <v>0</v>
      </c>
      <c r="CK92" s="149">
        <f t="shared" si="198"/>
        <v>0</v>
      </c>
      <c r="CL92" s="149">
        <f t="shared" si="222"/>
        <v>0</v>
      </c>
      <c r="CM92" s="149">
        <f t="shared" si="199"/>
        <v>0</v>
      </c>
      <c r="CN92" s="150">
        <f t="shared" si="200"/>
        <v>0</v>
      </c>
      <c r="CO92" s="71"/>
      <c r="CP92" s="72"/>
      <c r="CQ92" s="72"/>
      <c r="CR92" s="72"/>
      <c r="CS92" s="72"/>
      <c r="CT92" s="72"/>
      <c r="CU92" s="72"/>
      <c r="CV92" s="72"/>
      <c r="CW92" s="72"/>
      <c r="CX92" s="72"/>
      <c r="CY92" s="72"/>
      <c r="CZ92" s="72"/>
      <c r="DA92" s="72"/>
      <c r="DB92" s="72"/>
      <c r="DC92" s="72"/>
      <c r="DD92" s="72"/>
      <c r="DE92" s="72"/>
      <c r="DF92" s="72"/>
      <c r="DG92" s="73"/>
      <c r="DH92" s="149">
        <f t="shared" si="201"/>
        <v>0</v>
      </c>
      <c r="DI92" s="149">
        <f t="shared" si="202"/>
        <v>0</v>
      </c>
      <c r="DJ92" s="149">
        <f t="shared" si="203"/>
        <v>0</v>
      </c>
      <c r="DK92" s="149">
        <f t="shared" si="204"/>
        <v>0</v>
      </c>
      <c r="DL92" s="149">
        <f t="shared" si="205"/>
        <v>0</v>
      </c>
      <c r="DM92" s="149">
        <f t="shared" si="206"/>
        <v>0</v>
      </c>
      <c r="DN92" s="149">
        <f t="shared" si="207"/>
        <v>0</v>
      </c>
      <c r="DO92" s="149">
        <f t="shared" si="208"/>
        <v>0</v>
      </c>
      <c r="DP92" s="149">
        <f t="shared" si="209"/>
        <v>0</v>
      </c>
      <c r="DQ92" s="149">
        <f t="shared" si="210"/>
        <v>0</v>
      </c>
      <c r="DR92" s="149">
        <f t="shared" si="211"/>
        <v>0</v>
      </c>
      <c r="DS92" s="149">
        <f t="shared" si="212"/>
        <v>0</v>
      </c>
      <c r="DT92" s="149">
        <f t="shared" si="213"/>
        <v>0</v>
      </c>
      <c r="DU92" s="149">
        <f t="shared" si="214"/>
        <v>0</v>
      </c>
      <c r="DV92" s="149">
        <f t="shared" si="215"/>
        <v>0</v>
      </c>
      <c r="DW92" s="149">
        <f t="shared" si="216"/>
        <v>0</v>
      </c>
      <c r="DX92" s="149">
        <f t="shared" si="217"/>
        <v>0</v>
      </c>
      <c r="DY92" s="149">
        <f t="shared" si="218"/>
        <v>0</v>
      </c>
      <c r="DZ92" s="149">
        <f t="shared" si="219"/>
        <v>0</v>
      </c>
      <c r="EA92" s="149">
        <f t="shared" si="219"/>
        <v>0</v>
      </c>
      <c r="EB92" s="149">
        <f t="shared" si="177"/>
        <v>0</v>
      </c>
      <c r="EC92" s="149">
        <f t="shared" si="220"/>
        <v>0</v>
      </c>
      <c r="ED92" s="150">
        <f t="shared" ca="1" si="178"/>
        <v>0</v>
      </c>
      <c r="EE92" s="74"/>
      <c r="EF92" s="68"/>
      <c r="EG92" s="149" t="str">
        <f t="shared" si="179"/>
        <v/>
      </c>
      <c r="EH92" s="149" t="str">
        <f t="shared" si="221"/>
        <v/>
      </c>
      <c r="EI92" s="149" t="str">
        <f t="shared" si="180"/>
        <v/>
      </c>
      <c r="EJ92" s="149">
        <f t="shared" ca="1" si="181"/>
        <v>0</v>
      </c>
      <c r="EK92" s="149">
        <f t="shared" si="182"/>
        <v>0</v>
      </c>
      <c r="EL92" s="149">
        <f t="shared" si="183"/>
        <v>0</v>
      </c>
    </row>
    <row r="93" spans="1:142" x14ac:dyDescent="0.35">
      <c r="A93" s="62">
        <f>ROWS($12:93)-1</f>
        <v>81</v>
      </c>
      <c r="B93" s="63"/>
      <c r="C93" s="64"/>
      <c r="D93" s="64"/>
      <c r="E93" s="65"/>
      <c r="F93" s="66"/>
      <c r="G93" s="67"/>
      <c r="H93" s="28">
        <f t="shared" si="143"/>
        <v>0</v>
      </c>
      <c r="I93" s="178">
        <f t="shared" si="184"/>
        <v>0</v>
      </c>
      <c r="J93" s="174">
        <f t="shared" si="144"/>
        <v>0</v>
      </c>
      <c r="K93" s="174">
        <f t="shared" si="145"/>
        <v>0</v>
      </c>
      <c r="L93" s="174">
        <f t="shared" si="146"/>
        <v>0</v>
      </c>
      <c r="M93" s="174">
        <f t="shared" si="185"/>
        <v>0</v>
      </c>
      <c r="N93" s="174">
        <f t="shared" si="186"/>
        <v>0</v>
      </c>
      <c r="O93" s="174">
        <f t="shared" si="187"/>
        <v>0</v>
      </c>
      <c r="P93" s="174">
        <f t="shared" si="147"/>
        <v>0</v>
      </c>
      <c r="Q93" s="174">
        <f t="shared" si="148"/>
        <v>0</v>
      </c>
      <c r="R93" s="174">
        <f t="shared" si="149"/>
        <v>0</v>
      </c>
      <c r="S93" s="68"/>
      <c r="T93" s="174">
        <f t="shared" si="150"/>
        <v>0</v>
      </c>
      <c r="U93" s="174">
        <f t="shared" si="188"/>
        <v>0</v>
      </c>
      <c r="V93" s="174">
        <f t="shared" si="189"/>
        <v>0</v>
      </c>
      <c r="W93" s="174">
        <f t="shared" si="151"/>
        <v>0</v>
      </c>
      <c r="X93" s="174">
        <f t="shared" si="190"/>
        <v>0</v>
      </c>
      <c r="Y93" s="174">
        <f t="shared" si="152"/>
        <v>0</v>
      </c>
      <c r="Z93" s="174">
        <f t="shared" si="153"/>
        <v>0</v>
      </c>
      <c r="AA93" s="174">
        <f t="shared" si="154"/>
        <v>0</v>
      </c>
      <c r="AB93" s="221"/>
      <c r="AC93" s="174">
        <f t="shared" si="155"/>
        <v>0</v>
      </c>
      <c r="AD93" s="179">
        <f t="shared" si="191"/>
        <v>0</v>
      </c>
      <c r="AE93" s="69"/>
      <c r="AF93" s="70"/>
      <c r="AG93" s="149">
        <f t="shared" si="156"/>
        <v>0</v>
      </c>
      <c r="AH93" s="176">
        <f t="shared" si="157"/>
        <v>0</v>
      </c>
      <c r="AI93" s="174">
        <f t="shared" si="192"/>
        <v>0</v>
      </c>
      <c r="AJ93" s="149">
        <f t="shared" si="193"/>
        <v>0</v>
      </c>
      <c r="AK93" s="71"/>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180">
        <f t="shared" si="194"/>
        <v>1</v>
      </c>
      <c r="BK93" s="149">
        <f t="shared" si="195"/>
        <v>0</v>
      </c>
      <c r="BL93" s="149">
        <f t="shared" si="158"/>
        <v>0</v>
      </c>
      <c r="BM93" s="149">
        <f t="shared" si="159"/>
        <v>0</v>
      </c>
      <c r="BN93" s="149">
        <f t="shared" si="160"/>
        <v>0</v>
      </c>
      <c r="BO93" s="149">
        <f t="shared" si="161"/>
        <v>0</v>
      </c>
      <c r="BP93" s="149">
        <f t="shared" si="162"/>
        <v>0</v>
      </c>
      <c r="BQ93" s="149">
        <f t="shared" si="163"/>
        <v>0</v>
      </c>
      <c r="BR93" s="149">
        <f t="shared" si="164"/>
        <v>0</v>
      </c>
      <c r="BS93" s="149">
        <f t="shared" si="165"/>
        <v>0</v>
      </c>
      <c r="BT93" s="149">
        <f t="shared" si="166"/>
        <v>0</v>
      </c>
      <c r="BU93" s="149">
        <f t="shared" si="167"/>
        <v>0</v>
      </c>
      <c r="BV93" s="149">
        <f t="shared" si="168"/>
        <v>0</v>
      </c>
      <c r="BW93" s="149">
        <f t="shared" si="169"/>
        <v>0</v>
      </c>
      <c r="BX93" s="149">
        <f t="shared" si="170"/>
        <v>0</v>
      </c>
      <c r="BY93" s="149">
        <f t="shared" si="171"/>
        <v>0</v>
      </c>
      <c r="BZ93" s="149">
        <f t="shared" si="172"/>
        <v>0</v>
      </c>
      <c r="CA93" s="149">
        <f t="shared" si="173"/>
        <v>0</v>
      </c>
      <c r="CB93" s="149">
        <f t="shared" si="174"/>
        <v>0</v>
      </c>
      <c r="CC93" s="149">
        <f t="shared" si="175"/>
        <v>0</v>
      </c>
      <c r="CD93" s="149">
        <f t="shared" si="176"/>
        <v>0</v>
      </c>
      <c r="CE93" s="149">
        <f t="shared" si="117"/>
        <v>0</v>
      </c>
      <c r="CF93" s="149">
        <f t="shared" si="118"/>
        <v>0</v>
      </c>
      <c r="CG93" s="149">
        <f t="shared" si="119"/>
        <v>0</v>
      </c>
      <c r="CH93" s="149">
        <f t="shared" si="120"/>
        <v>0</v>
      </c>
      <c r="CI93" s="149">
        <f t="shared" si="196"/>
        <v>0</v>
      </c>
      <c r="CJ93" s="149">
        <f t="shared" si="197"/>
        <v>0</v>
      </c>
      <c r="CK93" s="149">
        <f t="shared" si="198"/>
        <v>0</v>
      </c>
      <c r="CL93" s="149">
        <f t="shared" si="222"/>
        <v>0</v>
      </c>
      <c r="CM93" s="149">
        <f t="shared" si="199"/>
        <v>0</v>
      </c>
      <c r="CN93" s="150">
        <f t="shared" si="200"/>
        <v>0</v>
      </c>
      <c r="CO93" s="71"/>
      <c r="CP93" s="72"/>
      <c r="CQ93" s="72"/>
      <c r="CR93" s="72"/>
      <c r="CS93" s="72"/>
      <c r="CT93" s="72"/>
      <c r="CU93" s="72"/>
      <c r="CV93" s="72"/>
      <c r="CW93" s="72"/>
      <c r="CX93" s="72"/>
      <c r="CY93" s="72"/>
      <c r="CZ93" s="72"/>
      <c r="DA93" s="72"/>
      <c r="DB93" s="72"/>
      <c r="DC93" s="72"/>
      <c r="DD93" s="72"/>
      <c r="DE93" s="72"/>
      <c r="DF93" s="72"/>
      <c r="DG93" s="73"/>
      <c r="DH93" s="149">
        <f t="shared" si="201"/>
        <v>0</v>
      </c>
      <c r="DI93" s="149">
        <f t="shared" si="202"/>
        <v>0</v>
      </c>
      <c r="DJ93" s="149">
        <f t="shared" si="203"/>
        <v>0</v>
      </c>
      <c r="DK93" s="149">
        <f t="shared" si="204"/>
        <v>0</v>
      </c>
      <c r="DL93" s="149">
        <f t="shared" si="205"/>
        <v>0</v>
      </c>
      <c r="DM93" s="149">
        <f t="shared" si="206"/>
        <v>0</v>
      </c>
      <c r="DN93" s="149">
        <f t="shared" si="207"/>
        <v>0</v>
      </c>
      <c r="DO93" s="149">
        <f t="shared" si="208"/>
        <v>0</v>
      </c>
      <c r="DP93" s="149">
        <f t="shared" si="209"/>
        <v>0</v>
      </c>
      <c r="DQ93" s="149">
        <f t="shared" si="210"/>
        <v>0</v>
      </c>
      <c r="DR93" s="149">
        <f t="shared" si="211"/>
        <v>0</v>
      </c>
      <c r="DS93" s="149">
        <f t="shared" si="212"/>
        <v>0</v>
      </c>
      <c r="DT93" s="149">
        <f t="shared" si="213"/>
        <v>0</v>
      </c>
      <c r="DU93" s="149">
        <f t="shared" si="214"/>
        <v>0</v>
      </c>
      <c r="DV93" s="149">
        <f t="shared" si="215"/>
        <v>0</v>
      </c>
      <c r="DW93" s="149">
        <f t="shared" si="216"/>
        <v>0</v>
      </c>
      <c r="DX93" s="149">
        <f t="shared" si="217"/>
        <v>0</v>
      </c>
      <c r="DY93" s="149">
        <f t="shared" si="218"/>
        <v>0</v>
      </c>
      <c r="DZ93" s="149">
        <f t="shared" si="219"/>
        <v>0</v>
      </c>
      <c r="EA93" s="149">
        <f t="shared" si="219"/>
        <v>0</v>
      </c>
      <c r="EB93" s="149">
        <f t="shared" si="177"/>
        <v>0</v>
      </c>
      <c r="EC93" s="149">
        <f t="shared" si="220"/>
        <v>0</v>
      </c>
      <c r="ED93" s="150">
        <f t="shared" ca="1" si="178"/>
        <v>0</v>
      </c>
      <c r="EE93" s="74"/>
      <c r="EF93" s="68"/>
      <c r="EG93" s="149" t="str">
        <f t="shared" si="179"/>
        <v/>
      </c>
      <c r="EH93" s="149" t="str">
        <f t="shared" si="221"/>
        <v/>
      </c>
      <c r="EI93" s="149" t="str">
        <f t="shared" si="180"/>
        <v/>
      </c>
      <c r="EJ93" s="149">
        <f t="shared" ca="1" si="181"/>
        <v>0</v>
      </c>
      <c r="EK93" s="149">
        <f t="shared" si="182"/>
        <v>0</v>
      </c>
      <c r="EL93" s="149">
        <f t="shared" si="183"/>
        <v>0</v>
      </c>
    </row>
    <row r="94" spans="1:142" x14ac:dyDescent="0.35">
      <c r="A94" s="62">
        <f>ROWS($12:94)-1</f>
        <v>82</v>
      </c>
      <c r="B94" s="63"/>
      <c r="C94" s="64"/>
      <c r="D94" s="64"/>
      <c r="E94" s="65"/>
      <c r="F94" s="66"/>
      <c r="G94" s="67"/>
      <c r="H94" s="28">
        <f t="shared" si="143"/>
        <v>0</v>
      </c>
      <c r="I94" s="178">
        <f t="shared" si="184"/>
        <v>0</v>
      </c>
      <c r="J94" s="174">
        <f t="shared" si="144"/>
        <v>0</v>
      </c>
      <c r="K94" s="174">
        <f t="shared" si="145"/>
        <v>0</v>
      </c>
      <c r="L94" s="174">
        <f t="shared" si="146"/>
        <v>0</v>
      </c>
      <c r="M94" s="174">
        <f t="shared" si="185"/>
        <v>0</v>
      </c>
      <c r="N94" s="174">
        <f t="shared" si="186"/>
        <v>0</v>
      </c>
      <c r="O94" s="174">
        <f t="shared" si="187"/>
        <v>0</v>
      </c>
      <c r="P94" s="174">
        <f t="shared" si="147"/>
        <v>0</v>
      </c>
      <c r="Q94" s="174">
        <f t="shared" si="148"/>
        <v>0</v>
      </c>
      <c r="R94" s="174">
        <f t="shared" si="149"/>
        <v>0</v>
      </c>
      <c r="S94" s="68"/>
      <c r="T94" s="174">
        <f t="shared" si="150"/>
        <v>0</v>
      </c>
      <c r="U94" s="174">
        <f t="shared" si="188"/>
        <v>0</v>
      </c>
      <c r="V94" s="174">
        <f t="shared" si="189"/>
        <v>0</v>
      </c>
      <c r="W94" s="174">
        <f t="shared" si="151"/>
        <v>0</v>
      </c>
      <c r="X94" s="174">
        <f t="shared" si="190"/>
        <v>0</v>
      </c>
      <c r="Y94" s="174">
        <f t="shared" si="152"/>
        <v>0</v>
      </c>
      <c r="Z94" s="174">
        <f t="shared" si="153"/>
        <v>0</v>
      </c>
      <c r="AA94" s="174">
        <f t="shared" si="154"/>
        <v>0</v>
      </c>
      <c r="AB94" s="221"/>
      <c r="AC94" s="174">
        <f t="shared" si="155"/>
        <v>0</v>
      </c>
      <c r="AD94" s="179">
        <f t="shared" si="191"/>
        <v>0</v>
      </c>
      <c r="AE94" s="69"/>
      <c r="AF94" s="70"/>
      <c r="AG94" s="149">
        <f t="shared" si="156"/>
        <v>0</v>
      </c>
      <c r="AH94" s="176">
        <f t="shared" si="157"/>
        <v>0</v>
      </c>
      <c r="AI94" s="174">
        <f t="shared" si="192"/>
        <v>0</v>
      </c>
      <c r="AJ94" s="149">
        <f t="shared" si="193"/>
        <v>0</v>
      </c>
      <c r="AK94" s="71"/>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180">
        <f t="shared" si="194"/>
        <v>1</v>
      </c>
      <c r="BK94" s="149">
        <f t="shared" si="195"/>
        <v>0</v>
      </c>
      <c r="BL94" s="149">
        <f t="shared" si="158"/>
        <v>0</v>
      </c>
      <c r="BM94" s="149">
        <f t="shared" si="159"/>
        <v>0</v>
      </c>
      <c r="BN94" s="149">
        <f t="shared" si="160"/>
        <v>0</v>
      </c>
      <c r="BO94" s="149">
        <f t="shared" si="161"/>
        <v>0</v>
      </c>
      <c r="BP94" s="149">
        <f t="shared" si="162"/>
        <v>0</v>
      </c>
      <c r="BQ94" s="149">
        <f t="shared" si="163"/>
        <v>0</v>
      </c>
      <c r="BR94" s="149">
        <f t="shared" si="164"/>
        <v>0</v>
      </c>
      <c r="BS94" s="149">
        <f t="shared" si="165"/>
        <v>0</v>
      </c>
      <c r="BT94" s="149">
        <f t="shared" si="166"/>
        <v>0</v>
      </c>
      <c r="BU94" s="149">
        <f t="shared" si="167"/>
        <v>0</v>
      </c>
      <c r="BV94" s="149">
        <f t="shared" si="168"/>
        <v>0</v>
      </c>
      <c r="BW94" s="149">
        <f t="shared" si="169"/>
        <v>0</v>
      </c>
      <c r="BX94" s="149">
        <f t="shared" si="170"/>
        <v>0</v>
      </c>
      <c r="BY94" s="149">
        <f t="shared" si="171"/>
        <v>0</v>
      </c>
      <c r="BZ94" s="149">
        <f t="shared" si="172"/>
        <v>0</v>
      </c>
      <c r="CA94" s="149">
        <f t="shared" si="173"/>
        <v>0</v>
      </c>
      <c r="CB94" s="149">
        <f t="shared" si="174"/>
        <v>0</v>
      </c>
      <c r="CC94" s="149">
        <f t="shared" si="175"/>
        <v>0</v>
      </c>
      <c r="CD94" s="149">
        <f t="shared" si="176"/>
        <v>0</v>
      </c>
      <c r="CE94" s="149">
        <f t="shared" si="117"/>
        <v>0</v>
      </c>
      <c r="CF94" s="149">
        <f t="shared" si="118"/>
        <v>0</v>
      </c>
      <c r="CG94" s="149">
        <f t="shared" si="119"/>
        <v>0</v>
      </c>
      <c r="CH94" s="149">
        <f t="shared" si="120"/>
        <v>0</v>
      </c>
      <c r="CI94" s="149">
        <f t="shared" si="196"/>
        <v>0</v>
      </c>
      <c r="CJ94" s="149">
        <f t="shared" si="197"/>
        <v>0</v>
      </c>
      <c r="CK94" s="149">
        <f t="shared" si="198"/>
        <v>0</v>
      </c>
      <c r="CL94" s="149">
        <f t="shared" si="222"/>
        <v>0</v>
      </c>
      <c r="CM94" s="149">
        <f t="shared" si="199"/>
        <v>0</v>
      </c>
      <c r="CN94" s="150">
        <f t="shared" si="200"/>
        <v>0</v>
      </c>
      <c r="CO94" s="71"/>
      <c r="CP94" s="72"/>
      <c r="CQ94" s="72"/>
      <c r="CR94" s="72"/>
      <c r="CS94" s="72"/>
      <c r="CT94" s="72"/>
      <c r="CU94" s="72"/>
      <c r="CV94" s="72"/>
      <c r="CW94" s="72"/>
      <c r="CX94" s="72"/>
      <c r="CY94" s="72"/>
      <c r="CZ94" s="72"/>
      <c r="DA94" s="72"/>
      <c r="DB94" s="72"/>
      <c r="DC94" s="72"/>
      <c r="DD94" s="72"/>
      <c r="DE94" s="72"/>
      <c r="DF94" s="72"/>
      <c r="DG94" s="73"/>
      <c r="DH94" s="149">
        <f t="shared" si="201"/>
        <v>0</v>
      </c>
      <c r="DI94" s="149">
        <f t="shared" si="202"/>
        <v>0</v>
      </c>
      <c r="DJ94" s="149">
        <f t="shared" si="203"/>
        <v>0</v>
      </c>
      <c r="DK94" s="149">
        <f t="shared" si="204"/>
        <v>0</v>
      </c>
      <c r="DL94" s="149">
        <f t="shared" si="205"/>
        <v>0</v>
      </c>
      <c r="DM94" s="149">
        <f t="shared" si="206"/>
        <v>0</v>
      </c>
      <c r="DN94" s="149">
        <f t="shared" si="207"/>
        <v>0</v>
      </c>
      <c r="DO94" s="149">
        <f t="shared" si="208"/>
        <v>0</v>
      </c>
      <c r="DP94" s="149">
        <f t="shared" si="209"/>
        <v>0</v>
      </c>
      <c r="DQ94" s="149">
        <f t="shared" si="210"/>
        <v>0</v>
      </c>
      <c r="DR94" s="149">
        <f t="shared" si="211"/>
        <v>0</v>
      </c>
      <c r="DS94" s="149">
        <f t="shared" si="212"/>
        <v>0</v>
      </c>
      <c r="DT94" s="149">
        <f t="shared" si="213"/>
        <v>0</v>
      </c>
      <c r="DU94" s="149">
        <f t="shared" si="214"/>
        <v>0</v>
      </c>
      <c r="DV94" s="149">
        <f t="shared" si="215"/>
        <v>0</v>
      </c>
      <c r="DW94" s="149">
        <f t="shared" si="216"/>
        <v>0</v>
      </c>
      <c r="DX94" s="149">
        <f t="shared" si="217"/>
        <v>0</v>
      </c>
      <c r="DY94" s="149">
        <f t="shared" si="218"/>
        <v>0</v>
      </c>
      <c r="DZ94" s="149">
        <f t="shared" si="219"/>
        <v>0</v>
      </c>
      <c r="EA94" s="149">
        <f t="shared" si="219"/>
        <v>0</v>
      </c>
      <c r="EB94" s="149">
        <f t="shared" si="177"/>
        <v>0</v>
      </c>
      <c r="EC94" s="149">
        <f t="shared" si="220"/>
        <v>0</v>
      </c>
      <c r="ED94" s="150">
        <f t="shared" ca="1" si="178"/>
        <v>0</v>
      </c>
      <c r="EE94" s="74"/>
      <c r="EF94" s="68"/>
      <c r="EG94" s="149" t="str">
        <f t="shared" si="179"/>
        <v/>
      </c>
      <c r="EH94" s="149" t="str">
        <f t="shared" si="221"/>
        <v/>
      </c>
      <c r="EI94" s="149" t="str">
        <f t="shared" si="180"/>
        <v/>
      </c>
      <c r="EJ94" s="149">
        <f t="shared" ca="1" si="181"/>
        <v>0</v>
      </c>
      <c r="EK94" s="149">
        <f t="shared" si="182"/>
        <v>0</v>
      </c>
      <c r="EL94" s="149">
        <f t="shared" si="183"/>
        <v>0</v>
      </c>
    </row>
    <row r="95" spans="1:142" x14ac:dyDescent="0.35">
      <c r="A95" s="62">
        <f>ROWS($12:95)-1</f>
        <v>83</v>
      </c>
      <c r="B95" s="63"/>
      <c r="C95" s="64"/>
      <c r="D95" s="64"/>
      <c r="E95" s="65"/>
      <c r="F95" s="66"/>
      <c r="G95" s="67"/>
      <c r="H95" s="28">
        <f t="shared" si="143"/>
        <v>0</v>
      </c>
      <c r="I95" s="178">
        <f t="shared" si="184"/>
        <v>0</v>
      </c>
      <c r="J95" s="174">
        <f t="shared" si="144"/>
        <v>0</v>
      </c>
      <c r="K95" s="174">
        <f t="shared" si="145"/>
        <v>0</v>
      </c>
      <c r="L95" s="174">
        <f t="shared" si="146"/>
        <v>0</v>
      </c>
      <c r="M95" s="174">
        <f t="shared" si="185"/>
        <v>0</v>
      </c>
      <c r="N95" s="174">
        <f t="shared" si="186"/>
        <v>0</v>
      </c>
      <c r="O95" s="174">
        <f t="shared" si="187"/>
        <v>0</v>
      </c>
      <c r="P95" s="174">
        <f t="shared" si="147"/>
        <v>0</v>
      </c>
      <c r="Q95" s="174">
        <f t="shared" si="148"/>
        <v>0</v>
      </c>
      <c r="R95" s="174">
        <f t="shared" si="149"/>
        <v>0</v>
      </c>
      <c r="S95" s="68"/>
      <c r="T95" s="174">
        <f t="shared" si="150"/>
        <v>0</v>
      </c>
      <c r="U95" s="174">
        <f t="shared" si="188"/>
        <v>0</v>
      </c>
      <c r="V95" s="174">
        <f t="shared" si="189"/>
        <v>0</v>
      </c>
      <c r="W95" s="174">
        <f t="shared" si="151"/>
        <v>0</v>
      </c>
      <c r="X95" s="174">
        <f t="shared" si="190"/>
        <v>0</v>
      </c>
      <c r="Y95" s="174">
        <f t="shared" si="152"/>
        <v>0</v>
      </c>
      <c r="Z95" s="174">
        <f t="shared" si="153"/>
        <v>0</v>
      </c>
      <c r="AA95" s="174">
        <f t="shared" si="154"/>
        <v>0</v>
      </c>
      <c r="AB95" s="221"/>
      <c r="AC95" s="174">
        <f t="shared" si="155"/>
        <v>0</v>
      </c>
      <c r="AD95" s="179">
        <f t="shared" si="191"/>
        <v>0</v>
      </c>
      <c r="AE95" s="69"/>
      <c r="AF95" s="70"/>
      <c r="AG95" s="149">
        <f t="shared" si="156"/>
        <v>0</v>
      </c>
      <c r="AH95" s="176">
        <f t="shared" si="157"/>
        <v>0</v>
      </c>
      <c r="AI95" s="174">
        <f t="shared" si="192"/>
        <v>0</v>
      </c>
      <c r="AJ95" s="149">
        <f t="shared" si="193"/>
        <v>0</v>
      </c>
      <c r="AK95" s="71"/>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180">
        <f t="shared" si="194"/>
        <v>1</v>
      </c>
      <c r="BK95" s="149">
        <f t="shared" si="195"/>
        <v>0</v>
      </c>
      <c r="BL95" s="149">
        <f t="shared" si="158"/>
        <v>0</v>
      </c>
      <c r="BM95" s="149">
        <f t="shared" si="159"/>
        <v>0</v>
      </c>
      <c r="BN95" s="149">
        <f t="shared" si="160"/>
        <v>0</v>
      </c>
      <c r="BO95" s="149">
        <f t="shared" si="161"/>
        <v>0</v>
      </c>
      <c r="BP95" s="149">
        <f t="shared" si="162"/>
        <v>0</v>
      </c>
      <c r="BQ95" s="149">
        <f t="shared" si="163"/>
        <v>0</v>
      </c>
      <c r="BR95" s="149">
        <f t="shared" si="164"/>
        <v>0</v>
      </c>
      <c r="BS95" s="149">
        <f t="shared" si="165"/>
        <v>0</v>
      </c>
      <c r="BT95" s="149">
        <f t="shared" si="166"/>
        <v>0</v>
      </c>
      <c r="BU95" s="149">
        <f t="shared" si="167"/>
        <v>0</v>
      </c>
      <c r="BV95" s="149">
        <f t="shared" si="168"/>
        <v>0</v>
      </c>
      <c r="BW95" s="149">
        <f t="shared" si="169"/>
        <v>0</v>
      </c>
      <c r="BX95" s="149">
        <f t="shared" si="170"/>
        <v>0</v>
      </c>
      <c r="BY95" s="149">
        <f t="shared" si="171"/>
        <v>0</v>
      </c>
      <c r="BZ95" s="149">
        <f t="shared" si="172"/>
        <v>0</v>
      </c>
      <c r="CA95" s="149">
        <f t="shared" si="173"/>
        <v>0</v>
      </c>
      <c r="CB95" s="149">
        <f t="shared" si="174"/>
        <v>0</v>
      </c>
      <c r="CC95" s="149">
        <f t="shared" si="175"/>
        <v>0</v>
      </c>
      <c r="CD95" s="149">
        <f t="shared" si="176"/>
        <v>0</v>
      </c>
      <c r="CE95" s="149">
        <f t="shared" si="117"/>
        <v>0</v>
      </c>
      <c r="CF95" s="149">
        <f t="shared" si="118"/>
        <v>0</v>
      </c>
      <c r="CG95" s="149">
        <f t="shared" si="119"/>
        <v>0</v>
      </c>
      <c r="CH95" s="149">
        <f t="shared" si="120"/>
        <v>0</v>
      </c>
      <c r="CI95" s="149">
        <f t="shared" si="196"/>
        <v>0</v>
      </c>
      <c r="CJ95" s="149">
        <f t="shared" si="197"/>
        <v>0</v>
      </c>
      <c r="CK95" s="149">
        <f t="shared" si="198"/>
        <v>0</v>
      </c>
      <c r="CL95" s="149">
        <f t="shared" si="222"/>
        <v>0</v>
      </c>
      <c r="CM95" s="149">
        <f t="shared" si="199"/>
        <v>0</v>
      </c>
      <c r="CN95" s="150">
        <f t="shared" si="200"/>
        <v>0</v>
      </c>
      <c r="CO95" s="71"/>
      <c r="CP95" s="72"/>
      <c r="CQ95" s="72"/>
      <c r="CR95" s="72"/>
      <c r="CS95" s="72"/>
      <c r="CT95" s="72"/>
      <c r="CU95" s="72"/>
      <c r="CV95" s="72"/>
      <c r="CW95" s="72"/>
      <c r="CX95" s="72"/>
      <c r="CY95" s="72"/>
      <c r="CZ95" s="72"/>
      <c r="DA95" s="72"/>
      <c r="DB95" s="72"/>
      <c r="DC95" s="72"/>
      <c r="DD95" s="72"/>
      <c r="DE95" s="72"/>
      <c r="DF95" s="72"/>
      <c r="DG95" s="73"/>
      <c r="DH95" s="149">
        <f t="shared" si="201"/>
        <v>0</v>
      </c>
      <c r="DI95" s="149">
        <f t="shared" si="202"/>
        <v>0</v>
      </c>
      <c r="DJ95" s="149">
        <f t="shared" si="203"/>
        <v>0</v>
      </c>
      <c r="DK95" s="149">
        <f t="shared" si="204"/>
        <v>0</v>
      </c>
      <c r="DL95" s="149">
        <f t="shared" si="205"/>
        <v>0</v>
      </c>
      <c r="DM95" s="149">
        <f t="shared" si="206"/>
        <v>0</v>
      </c>
      <c r="DN95" s="149">
        <f t="shared" si="207"/>
        <v>0</v>
      </c>
      <c r="DO95" s="149">
        <f t="shared" si="208"/>
        <v>0</v>
      </c>
      <c r="DP95" s="149">
        <f t="shared" si="209"/>
        <v>0</v>
      </c>
      <c r="DQ95" s="149">
        <f t="shared" si="210"/>
        <v>0</v>
      </c>
      <c r="DR95" s="149">
        <f t="shared" si="211"/>
        <v>0</v>
      </c>
      <c r="DS95" s="149">
        <f t="shared" si="212"/>
        <v>0</v>
      </c>
      <c r="DT95" s="149">
        <f t="shared" si="213"/>
        <v>0</v>
      </c>
      <c r="DU95" s="149">
        <f t="shared" si="214"/>
        <v>0</v>
      </c>
      <c r="DV95" s="149">
        <f t="shared" si="215"/>
        <v>0</v>
      </c>
      <c r="DW95" s="149">
        <f t="shared" si="216"/>
        <v>0</v>
      </c>
      <c r="DX95" s="149">
        <f t="shared" si="217"/>
        <v>0</v>
      </c>
      <c r="DY95" s="149">
        <f t="shared" si="218"/>
        <v>0</v>
      </c>
      <c r="DZ95" s="149">
        <f t="shared" si="219"/>
        <v>0</v>
      </c>
      <c r="EA95" s="149">
        <f t="shared" si="219"/>
        <v>0</v>
      </c>
      <c r="EB95" s="149">
        <f t="shared" si="177"/>
        <v>0</v>
      </c>
      <c r="EC95" s="149">
        <f t="shared" si="220"/>
        <v>0</v>
      </c>
      <c r="ED95" s="150">
        <f t="shared" ca="1" si="178"/>
        <v>0</v>
      </c>
      <c r="EE95" s="74"/>
      <c r="EF95" s="68"/>
      <c r="EG95" s="149" t="str">
        <f t="shared" si="179"/>
        <v/>
      </c>
      <c r="EH95" s="149" t="str">
        <f t="shared" si="221"/>
        <v/>
      </c>
      <c r="EI95" s="149" t="str">
        <f t="shared" si="180"/>
        <v/>
      </c>
      <c r="EJ95" s="149">
        <f t="shared" ca="1" si="181"/>
        <v>0</v>
      </c>
      <c r="EK95" s="149">
        <f t="shared" si="182"/>
        <v>0</v>
      </c>
      <c r="EL95" s="149">
        <f t="shared" si="183"/>
        <v>0</v>
      </c>
    </row>
    <row r="96" spans="1:142" x14ac:dyDescent="0.35">
      <c r="A96" s="62">
        <f>ROWS($12:96)-1</f>
        <v>84</v>
      </c>
      <c r="B96" s="63"/>
      <c r="C96" s="64"/>
      <c r="D96" s="64"/>
      <c r="E96" s="65"/>
      <c r="F96" s="66"/>
      <c r="G96" s="67"/>
      <c r="H96" s="28">
        <f t="shared" si="143"/>
        <v>0</v>
      </c>
      <c r="I96" s="178">
        <f t="shared" si="184"/>
        <v>0</v>
      </c>
      <c r="J96" s="174">
        <f t="shared" si="144"/>
        <v>0</v>
      </c>
      <c r="K96" s="174">
        <f t="shared" si="145"/>
        <v>0</v>
      </c>
      <c r="L96" s="174">
        <f t="shared" si="146"/>
        <v>0</v>
      </c>
      <c r="M96" s="174">
        <f t="shared" si="185"/>
        <v>0</v>
      </c>
      <c r="N96" s="174">
        <f t="shared" si="186"/>
        <v>0</v>
      </c>
      <c r="O96" s="174">
        <f t="shared" si="187"/>
        <v>0</v>
      </c>
      <c r="P96" s="174">
        <f t="shared" si="147"/>
        <v>0</v>
      </c>
      <c r="Q96" s="174">
        <f t="shared" si="148"/>
        <v>0</v>
      </c>
      <c r="R96" s="174">
        <f t="shared" si="149"/>
        <v>0</v>
      </c>
      <c r="S96" s="68"/>
      <c r="T96" s="174">
        <f t="shared" si="150"/>
        <v>0</v>
      </c>
      <c r="U96" s="174">
        <f t="shared" si="188"/>
        <v>0</v>
      </c>
      <c r="V96" s="174">
        <f t="shared" si="189"/>
        <v>0</v>
      </c>
      <c r="W96" s="174">
        <f t="shared" si="151"/>
        <v>0</v>
      </c>
      <c r="X96" s="174">
        <f t="shared" si="190"/>
        <v>0</v>
      </c>
      <c r="Y96" s="174">
        <f t="shared" si="152"/>
        <v>0</v>
      </c>
      <c r="Z96" s="174">
        <f t="shared" si="153"/>
        <v>0</v>
      </c>
      <c r="AA96" s="174">
        <f t="shared" si="154"/>
        <v>0</v>
      </c>
      <c r="AB96" s="221"/>
      <c r="AC96" s="174">
        <f t="shared" si="155"/>
        <v>0</v>
      </c>
      <c r="AD96" s="179">
        <f t="shared" si="191"/>
        <v>0</v>
      </c>
      <c r="AE96" s="69"/>
      <c r="AF96" s="70"/>
      <c r="AG96" s="149">
        <f t="shared" si="156"/>
        <v>0</v>
      </c>
      <c r="AH96" s="176">
        <f t="shared" si="157"/>
        <v>0</v>
      </c>
      <c r="AI96" s="174">
        <f t="shared" si="192"/>
        <v>0</v>
      </c>
      <c r="AJ96" s="149">
        <f t="shared" si="193"/>
        <v>0</v>
      </c>
      <c r="AK96" s="71"/>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180">
        <f t="shared" si="194"/>
        <v>1</v>
      </c>
      <c r="BK96" s="149">
        <f t="shared" si="195"/>
        <v>0</v>
      </c>
      <c r="BL96" s="149">
        <f t="shared" si="158"/>
        <v>0</v>
      </c>
      <c r="BM96" s="149">
        <f t="shared" si="159"/>
        <v>0</v>
      </c>
      <c r="BN96" s="149">
        <f t="shared" si="160"/>
        <v>0</v>
      </c>
      <c r="BO96" s="149">
        <f t="shared" si="161"/>
        <v>0</v>
      </c>
      <c r="BP96" s="149">
        <f t="shared" si="162"/>
        <v>0</v>
      </c>
      <c r="BQ96" s="149">
        <f t="shared" si="163"/>
        <v>0</v>
      </c>
      <c r="BR96" s="149">
        <f t="shared" si="164"/>
        <v>0</v>
      </c>
      <c r="BS96" s="149">
        <f t="shared" si="165"/>
        <v>0</v>
      </c>
      <c r="BT96" s="149">
        <f t="shared" si="166"/>
        <v>0</v>
      </c>
      <c r="BU96" s="149">
        <f t="shared" si="167"/>
        <v>0</v>
      </c>
      <c r="BV96" s="149">
        <f t="shared" si="168"/>
        <v>0</v>
      </c>
      <c r="BW96" s="149">
        <f t="shared" si="169"/>
        <v>0</v>
      </c>
      <c r="BX96" s="149">
        <f t="shared" si="170"/>
        <v>0</v>
      </c>
      <c r="BY96" s="149">
        <f t="shared" si="171"/>
        <v>0</v>
      </c>
      <c r="BZ96" s="149">
        <f t="shared" si="172"/>
        <v>0</v>
      </c>
      <c r="CA96" s="149">
        <f t="shared" si="173"/>
        <v>0</v>
      </c>
      <c r="CB96" s="149">
        <f t="shared" si="174"/>
        <v>0</v>
      </c>
      <c r="CC96" s="149">
        <f t="shared" si="175"/>
        <v>0</v>
      </c>
      <c r="CD96" s="149">
        <f t="shared" si="176"/>
        <v>0</v>
      </c>
      <c r="CE96" s="149">
        <f t="shared" si="117"/>
        <v>0</v>
      </c>
      <c r="CF96" s="149">
        <f t="shared" si="118"/>
        <v>0</v>
      </c>
      <c r="CG96" s="149">
        <f t="shared" si="119"/>
        <v>0</v>
      </c>
      <c r="CH96" s="149">
        <f t="shared" si="120"/>
        <v>0</v>
      </c>
      <c r="CI96" s="149">
        <f t="shared" si="196"/>
        <v>0</v>
      </c>
      <c r="CJ96" s="149">
        <f t="shared" si="197"/>
        <v>0</v>
      </c>
      <c r="CK96" s="149">
        <f t="shared" si="198"/>
        <v>0</v>
      </c>
      <c r="CL96" s="149">
        <f t="shared" si="222"/>
        <v>0</v>
      </c>
      <c r="CM96" s="149">
        <f t="shared" si="199"/>
        <v>0</v>
      </c>
      <c r="CN96" s="150">
        <f t="shared" si="200"/>
        <v>0</v>
      </c>
      <c r="CO96" s="71"/>
      <c r="CP96" s="72"/>
      <c r="CQ96" s="72"/>
      <c r="CR96" s="72"/>
      <c r="CS96" s="72"/>
      <c r="CT96" s="72"/>
      <c r="CU96" s="72"/>
      <c r="CV96" s="72"/>
      <c r="CW96" s="72"/>
      <c r="CX96" s="72"/>
      <c r="CY96" s="72"/>
      <c r="CZ96" s="72"/>
      <c r="DA96" s="72"/>
      <c r="DB96" s="72"/>
      <c r="DC96" s="72"/>
      <c r="DD96" s="72"/>
      <c r="DE96" s="72"/>
      <c r="DF96" s="72"/>
      <c r="DG96" s="73"/>
      <c r="DH96" s="149">
        <f t="shared" si="201"/>
        <v>0</v>
      </c>
      <c r="DI96" s="149">
        <f t="shared" si="202"/>
        <v>0</v>
      </c>
      <c r="DJ96" s="149">
        <f t="shared" si="203"/>
        <v>0</v>
      </c>
      <c r="DK96" s="149">
        <f t="shared" si="204"/>
        <v>0</v>
      </c>
      <c r="DL96" s="149">
        <f t="shared" si="205"/>
        <v>0</v>
      </c>
      <c r="DM96" s="149">
        <f t="shared" si="206"/>
        <v>0</v>
      </c>
      <c r="DN96" s="149">
        <f t="shared" si="207"/>
        <v>0</v>
      </c>
      <c r="DO96" s="149">
        <f t="shared" si="208"/>
        <v>0</v>
      </c>
      <c r="DP96" s="149">
        <f t="shared" si="209"/>
        <v>0</v>
      </c>
      <c r="DQ96" s="149">
        <f t="shared" si="210"/>
        <v>0</v>
      </c>
      <c r="DR96" s="149">
        <f t="shared" si="211"/>
        <v>0</v>
      </c>
      <c r="DS96" s="149">
        <f t="shared" si="212"/>
        <v>0</v>
      </c>
      <c r="DT96" s="149">
        <f t="shared" si="213"/>
        <v>0</v>
      </c>
      <c r="DU96" s="149">
        <f t="shared" si="214"/>
        <v>0</v>
      </c>
      <c r="DV96" s="149">
        <f t="shared" si="215"/>
        <v>0</v>
      </c>
      <c r="DW96" s="149">
        <f t="shared" si="216"/>
        <v>0</v>
      </c>
      <c r="DX96" s="149">
        <f t="shared" si="217"/>
        <v>0</v>
      </c>
      <c r="DY96" s="149">
        <f t="shared" si="218"/>
        <v>0</v>
      </c>
      <c r="DZ96" s="149">
        <f t="shared" si="219"/>
        <v>0</v>
      </c>
      <c r="EA96" s="149">
        <f t="shared" si="219"/>
        <v>0</v>
      </c>
      <c r="EB96" s="149">
        <f t="shared" si="177"/>
        <v>0</v>
      </c>
      <c r="EC96" s="149">
        <f t="shared" si="220"/>
        <v>0</v>
      </c>
      <c r="ED96" s="150">
        <f t="shared" ca="1" si="178"/>
        <v>0</v>
      </c>
      <c r="EE96" s="74"/>
      <c r="EF96" s="68"/>
      <c r="EG96" s="149" t="str">
        <f t="shared" si="179"/>
        <v/>
      </c>
      <c r="EH96" s="149" t="str">
        <f t="shared" si="221"/>
        <v/>
      </c>
      <c r="EI96" s="149" t="str">
        <f t="shared" si="180"/>
        <v/>
      </c>
      <c r="EJ96" s="149">
        <f t="shared" ca="1" si="181"/>
        <v>0</v>
      </c>
      <c r="EK96" s="149">
        <f t="shared" si="182"/>
        <v>0</v>
      </c>
      <c r="EL96" s="149">
        <f t="shared" si="183"/>
        <v>0</v>
      </c>
    </row>
    <row r="97" spans="1:142" x14ac:dyDescent="0.35">
      <c r="A97" s="62">
        <f>ROWS($12:97)-1</f>
        <v>85</v>
      </c>
      <c r="B97" s="63"/>
      <c r="C97" s="64"/>
      <c r="D97" s="64"/>
      <c r="E97" s="65"/>
      <c r="F97" s="66"/>
      <c r="G97" s="67"/>
      <c r="H97" s="28">
        <f t="shared" si="143"/>
        <v>0</v>
      </c>
      <c r="I97" s="178">
        <f t="shared" si="184"/>
        <v>0</v>
      </c>
      <c r="J97" s="174">
        <f t="shared" si="144"/>
        <v>0</v>
      </c>
      <c r="K97" s="174">
        <f t="shared" si="145"/>
        <v>0</v>
      </c>
      <c r="L97" s="174">
        <f t="shared" si="146"/>
        <v>0</v>
      </c>
      <c r="M97" s="174">
        <f t="shared" si="185"/>
        <v>0</v>
      </c>
      <c r="N97" s="174">
        <f t="shared" si="186"/>
        <v>0</v>
      </c>
      <c r="O97" s="174">
        <f t="shared" si="187"/>
        <v>0</v>
      </c>
      <c r="P97" s="174">
        <f t="shared" si="147"/>
        <v>0</v>
      </c>
      <c r="Q97" s="174">
        <f t="shared" si="148"/>
        <v>0</v>
      </c>
      <c r="R97" s="174">
        <f t="shared" si="149"/>
        <v>0</v>
      </c>
      <c r="S97" s="68"/>
      <c r="T97" s="174">
        <f t="shared" si="150"/>
        <v>0</v>
      </c>
      <c r="U97" s="174">
        <f t="shared" si="188"/>
        <v>0</v>
      </c>
      <c r="V97" s="174">
        <f t="shared" si="189"/>
        <v>0</v>
      </c>
      <c r="W97" s="174">
        <f t="shared" si="151"/>
        <v>0</v>
      </c>
      <c r="X97" s="174">
        <f t="shared" si="190"/>
        <v>0</v>
      </c>
      <c r="Y97" s="174">
        <f t="shared" si="152"/>
        <v>0</v>
      </c>
      <c r="Z97" s="174">
        <f t="shared" si="153"/>
        <v>0</v>
      </c>
      <c r="AA97" s="174">
        <f t="shared" si="154"/>
        <v>0</v>
      </c>
      <c r="AB97" s="221"/>
      <c r="AC97" s="174">
        <f t="shared" si="155"/>
        <v>0</v>
      </c>
      <c r="AD97" s="179">
        <f t="shared" si="191"/>
        <v>0</v>
      </c>
      <c r="AE97" s="69"/>
      <c r="AF97" s="70"/>
      <c r="AG97" s="149">
        <f t="shared" si="156"/>
        <v>0</v>
      </c>
      <c r="AH97" s="176">
        <f t="shared" si="157"/>
        <v>0</v>
      </c>
      <c r="AI97" s="174">
        <f t="shared" si="192"/>
        <v>0</v>
      </c>
      <c r="AJ97" s="149">
        <f t="shared" si="193"/>
        <v>0</v>
      </c>
      <c r="AK97" s="71"/>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180">
        <f t="shared" si="194"/>
        <v>1</v>
      </c>
      <c r="BK97" s="149">
        <f t="shared" si="195"/>
        <v>0</v>
      </c>
      <c r="BL97" s="149">
        <f t="shared" si="158"/>
        <v>0</v>
      </c>
      <c r="BM97" s="149">
        <f t="shared" si="159"/>
        <v>0</v>
      </c>
      <c r="BN97" s="149">
        <f t="shared" si="160"/>
        <v>0</v>
      </c>
      <c r="BO97" s="149">
        <f t="shared" si="161"/>
        <v>0</v>
      </c>
      <c r="BP97" s="149">
        <f t="shared" si="162"/>
        <v>0</v>
      </c>
      <c r="BQ97" s="149">
        <f t="shared" si="163"/>
        <v>0</v>
      </c>
      <c r="BR97" s="149">
        <f t="shared" si="164"/>
        <v>0</v>
      </c>
      <c r="BS97" s="149">
        <f t="shared" si="165"/>
        <v>0</v>
      </c>
      <c r="BT97" s="149">
        <f t="shared" si="166"/>
        <v>0</v>
      </c>
      <c r="BU97" s="149">
        <f t="shared" si="167"/>
        <v>0</v>
      </c>
      <c r="BV97" s="149">
        <f t="shared" si="168"/>
        <v>0</v>
      </c>
      <c r="BW97" s="149">
        <f t="shared" si="169"/>
        <v>0</v>
      </c>
      <c r="BX97" s="149">
        <f t="shared" si="170"/>
        <v>0</v>
      </c>
      <c r="BY97" s="149">
        <f t="shared" si="171"/>
        <v>0</v>
      </c>
      <c r="BZ97" s="149">
        <f t="shared" si="172"/>
        <v>0</v>
      </c>
      <c r="CA97" s="149">
        <f t="shared" si="173"/>
        <v>0</v>
      </c>
      <c r="CB97" s="149">
        <f t="shared" si="174"/>
        <v>0</v>
      </c>
      <c r="CC97" s="149">
        <f t="shared" si="175"/>
        <v>0</v>
      </c>
      <c r="CD97" s="149">
        <f t="shared" si="176"/>
        <v>0</v>
      </c>
      <c r="CE97" s="149">
        <f t="shared" si="117"/>
        <v>0</v>
      </c>
      <c r="CF97" s="149">
        <f t="shared" si="118"/>
        <v>0</v>
      </c>
      <c r="CG97" s="149">
        <f t="shared" si="119"/>
        <v>0</v>
      </c>
      <c r="CH97" s="149">
        <f t="shared" si="120"/>
        <v>0</v>
      </c>
      <c r="CI97" s="149">
        <f t="shared" si="196"/>
        <v>0</v>
      </c>
      <c r="CJ97" s="149">
        <f t="shared" si="197"/>
        <v>0</v>
      </c>
      <c r="CK97" s="149">
        <f t="shared" si="198"/>
        <v>0</v>
      </c>
      <c r="CL97" s="149">
        <f t="shared" si="222"/>
        <v>0</v>
      </c>
      <c r="CM97" s="149">
        <f t="shared" si="199"/>
        <v>0</v>
      </c>
      <c r="CN97" s="150">
        <f t="shared" si="200"/>
        <v>0</v>
      </c>
      <c r="CO97" s="71"/>
      <c r="CP97" s="72"/>
      <c r="CQ97" s="72"/>
      <c r="CR97" s="72"/>
      <c r="CS97" s="72"/>
      <c r="CT97" s="72"/>
      <c r="CU97" s="72"/>
      <c r="CV97" s="72"/>
      <c r="CW97" s="72"/>
      <c r="CX97" s="72"/>
      <c r="CY97" s="72"/>
      <c r="CZ97" s="72"/>
      <c r="DA97" s="72"/>
      <c r="DB97" s="72"/>
      <c r="DC97" s="72"/>
      <c r="DD97" s="72"/>
      <c r="DE97" s="72"/>
      <c r="DF97" s="72"/>
      <c r="DG97" s="73"/>
      <c r="DH97" s="149">
        <f t="shared" si="201"/>
        <v>0</v>
      </c>
      <c r="DI97" s="149">
        <f t="shared" si="202"/>
        <v>0</v>
      </c>
      <c r="DJ97" s="149">
        <f t="shared" si="203"/>
        <v>0</v>
      </c>
      <c r="DK97" s="149">
        <f t="shared" si="204"/>
        <v>0</v>
      </c>
      <c r="DL97" s="149">
        <f t="shared" si="205"/>
        <v>0</v>
      </c>
      <c r="DM97" s="149">
        <f t="shared" si="206"/>
        <v>0</v>
      </c>
      <c r="DN97" s="149">
        <f t="shared" si="207"/>
        <v>0</v>
      </c>
      <c r="DO97" s="149">
        <f t="shared" si="208"/>
        <v>0</v>
      </c>
      <c r="DP97" s="149">
        <f t="shared" si="209"/>
        <v>0</v>
      </c>
      <c r="DQ97" s="149">
        <f t="shared" si="210"/>
        <v>0</v>
      </c>
      <c r="DR97" s="149">
        <f t="shared" si="211"/>
        <v>0</v>
      </c>
      <c r="DS97" s="149">
        <f t="shared" si="212"/>
        <v>0</v>
      </c>
      <c r="DT97" s="149">
        <f t="shared" si="213"/>
        <v>0</v>
      </c>
      <c r="DU97" s="149">
        <f t="shared" si="214"/>
        <v>0</v>
      </c>
      <c r="DV97" s="149">
        <f t="shared" si="215"/>
        <v>0</v>
      </c>
      <c r="DW97" s="149">
        <f t="shared" si="216"/>
        <v>0</v>
      </c>
      <c r="DX97" s="149">
        <f t="shared" si="217"/>
        <v>0</v>
      </c>
      <c r="DY97" s="149">
        <f t="shared" si="218"/>
        <v>0</v>
      </c>
      <c r="DZ97" s="149">
        <f t="shared" si="219"/>
        <v>0</v>
      </c>
      <c r="EA97" s="149">
        <f t="shared" si="219"/>
        <v>0</v>
      </c>
      <c r="EB97" s="149">
        <f t="shared" si="177"/>
        <v>0</v>
      </c>
      <c r="EC97" s="149">
        <f t="shared" si="220"/>
        <v>0</v>
      </c>
      <c r="ED97" s="150">
        <f t="shared" ca="1" si="178"/>
        <v>0</v>
      </c>
      <c r="EE97" s="74"/>
      <c r="EF97" s="68"/>
      <c r="EG97" s="149" t="str">
        <f t="shared" si="179"/>
        <v/>
      </c>
      <c r="EH97" s="149" t="str">
        <f t="shared" si="221"/>
        <v/>
      </c>
      <c r="EI97" s="149" t="str">
        <f t="shared" si="180"/>
        <v/>
      </c>
      <c r="EJ97" s="149">
        <f t="shared" ca="1" si="181"/>
        <v>0</v>
      </c>
      <c r="EK97" s="149">
        <f t="shared" si="182"/>
        <v>0</v>
      </c>
      <c r="EL97" s="149">
        <f t="shared" si="183"/>
        <v>0</v>
      </c>
    </row>
    <row r="98" spans="1:142" x14ac:dyDescent="0.35">
      <c r="A98" s="62">
        <f>ROWS($12:98)-1</f>
        <v>86</v>
      </c>
      <c r="B98" s="63"/>
      <c r="C98" s="64"/>
      <c r="D98" s="64"/>
      <c r="E98" s="65"/>
      <c r="F98" s="66"/>
      <c r="G98" s="67"/>
      <c r="H98" s="28">
        <f t="shared" si="143"/>
        <v>0</v>
      </c>
      <c r="I98" s="178">
        <f t="shared" si="184"/>
        <v>0</v>
      </c>
      <c r="J98" s="174">
        <f t="shared" si="144"/>
        <v>0</v>
      </c>
      <c r="K98" s="174">
        <f t="shared" si="145"/>
        <v>0</v>
      </c>
      <c r="L98" s="174">
        <f t="shared" si="146"/>
        <v>0</v>
      </c>
      <c r="M98" s="174">
        <f t="shared" si="185"/>
        <v>0</v>
      </c>
      <c r="N98" s="174">
        <f t="shared" si="186"/>
        <v>0</v>
      </c>
      <c r="O98" s="174">
        <f t="shared" si="187"/>
        <v>0</v>
      </c>
      <c r="P98" s="174">
        <f t="shared" si="147"/>
        <v>0</v>
      </c>
      <c r="Q98" s="174">
        <f t="shared" si="148"/>
        <v>0</v>
      </c>
      <c r="R98" s="174">
        <f t="shared" si="149"/>
        <v>0</v>
      </c>
      <c r="S98" s="68"/>
      <c r="T98" s="174">
        <f t="shared" si="150"/>
        <v>0</v>
      </c>
      <c r="U98" s="174">
        <f t="shared" si="188"/>
        <v>0</v>
      </c>
      <c r="V98" s="174">
        <f t="shared" si="189"/>
        <v>0</v>
      </c>
      <c r="W98" s="174">
        <f t="shared" si="151"/>
        <v>0</v>
      </c>
      <c r="X98" s="174">
        <f t="shared" si="190"/>
        <v>0</v>
      </c>
      <c r="Y98" s="174">
        <f t="shared" si="152"/>
        <v>0</v>
      </c>
      <c r="Z98" s="174">
        <f t="shared" si="153"/>
        <v>0</v>
      </c>
      <c r="AA98" s="174">
        <f t="shared" si="154"/>
        <v>0</v>
      </c>
      <c r="AB98" s="221"/>
      <c r="AC98" s="174">
        <f t="shared" si="155"/>
        <v>0</v>
      </c>
      <c r="AD98" s="179">
        <f t="shared" si="191"/>
        <v>0</v>
      </c>
      <c r="AE98" s="69"/>
      <c r="AF98" s="70"/>
      <c r="AG98" s="149">
        <f t="shared" si="156"/>
        <v>0</v>
      </c>
      <c r="AH98" s="176">
        <f t="shared" si="157"/>
        <v>0</v>
      </c>
      <c r="AI98" s="174">
        <f t="shared" si="192"/>
        <v>0</v>
      </c>
      <c r="AJ98" s="149">
        <f t="shared" si="193"/>
        <v>0</v>
      </c>
      <c r="AK98" s="71"/>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180">
        <f t="shared" si="194"/>
        <v>1</v>
      </c>
      <c r="BK98" s="149">
        <f t="shared" si="195"/>
        <v>0</v>
      </c>
      <c r="BL98" s="149">
        <f t="shared" si="158"/>
        <v>0</v>
      </c>
      <c r="BM98" s="149">
        <f t="shared" si="159"/>
        <v>0</v>
      </c>
      <c r="BN98" s="149">
        <f t="shared" si="160"/>
        <v>0</v>
      </c>
      <c r="BO98" s="149">
        <f t="shared" si="161"/>
        <v>0</v>
      </c>
      <c r="BP98" s="149">
        <f t="shared" si="162"/>
        <v>0</v>
      </c>
      <c r="BQ98" s="149">
        <f t="shared" si="163"/>
        <v>0</v>
      </c>
      <c r="BR98" s="149">
        <f t="shared" si="164"/>
        <v>0</v>
      </c>
      <c r="BS98" s="149">
        <f t="shared" si="165"/>
        <v>0</v>
      </c>
      <c r="BT98" s="149">
        <f t="shared" si="166"/>
        <v>0</v>
      </c>
      <c r="BU98" s="149">
        <f t="shared" si="167"/>
        <v>0</v>
      </c>
      <c r="BV98" s="149">
        <f t="shared" si="168"/>
        <v>0</v>
      </c>
      <c r="BW98" s="149">
        <f t="shared" si="169"/>
        <v>0</v>
      </c>
      <c r="BX98" s="149">
        <f t="shared" si="170"/>
        <v>0</v>
      </c>
      <c r="BY98" s="149">
        <f t="shared" si="171"/>
        <v>0</v>
      </c>
      <c r="BZ98" s="149">
        <f t="shared" si="172"/>
        <v>0</v>
      </c>
      <c r="CA98" s="149">
        <f t="shared" si="173"/>
        <v>0</v>
      </c>
      <c r="CB98" s="149">
        <f t="shared" si="174"/>
        <v>0</v>
      </c>
      <c r="CC98" s="149">
        <f t="shared" si="175"/>
        <v>0</v>
      </c>
      <c r="CD98" s="149">
        <f t="shared" si="176"/>
        <v>0</v>
      </c>
      <c r="CE98" s="149">
        <f t="shared" ref="CE98:CE112" si="223">ROUND(+$AJ98*BE98,0)</f>
        <v>0</v>
      </c>
      <c r="CF98" s="149">
        <f t="shared" ref="CF98:CF112" si="224">ROUND(+$AJ98*BF98,0)</f>
        <v>0</v>
      </c>
      <c r="CG98" s="149">
        <f t="shared" ref="CG98:CG112" si="225">ROUND(+$AJ98*BG98,0)</f>
        <v>0</v>
      </c>
      <c r="CH98" s="149">
        <f t="shared" ref="CH98:CH112" si="226">ROUND(+$AJ98*BH98,0)</f>
        <v>0</v>
      </c>
      <c r="CI98" s="149">
        <f t="shared" si="196"/>
        <v>0</v>
      </c>
      <c r="CJ98" s="149">
        <f t="shared" si="197"/>
        <v>0</v>
      </c>
      <c r="CK98" s="149">
        <f t="shared" si="198"/>
        <v>0</v>
      </c>
      <c r="CL98" s="149">
        <f t="shared" si="222"/>
        <v>0</v>
      </c>
      <c r="CM98" s="149">
        <f t="shared" si="199"/>
        <v>0</v>
      </c>
      <c r="CN98" s="150">
        <f t="shared" si="200"/>
        <v>0</v>
      </c>
      <c r="CO98" s="71"/>
      <c r="CP98" s="72"/>
      <c r="CQ98" s="72"/>
      <c r="CR98" s="72"/>
      <c r="CS98" s="72"/>
      <c r="CT98" s="72"/>
      <c r="CU98" s="72"/>
      <c r="CV98" s="72"/>
      <c r="CW98" s="72"/>
      <c r="CX98" s="72"/>
      <c r="CY98" s="72"/>
      <c r="CZ98" s="72"/>
      <c r="DA98" s="72"/>
      <c r="DB98" s="72"/>
      <c r="DC98" s="72"/>
      <c r="DD98" s="72"/>
      <c r="DE98" s="72"/>
      <c r="DF98" s="72"/>
      <c r="DG98" s="73"/>
      <c r="DH98" s="149">
        <f t="shared" si="201"/>
        <v>0</v>
      </c>
      <c r="DI98" s="149">
        <f t="shared" si="202"/>
        <v>0</v>
      </c>
      <c r="DJ98" s="149">
        <f t="shared" si="203"/>
        <v>0</v>
      </c>
      <c r="DK98" s="149">
        <f t="shared" si="204"/>
        <v>0</v>
      </c>
      <c r="DL98" s="149">
        <f t="shared" si="205"/>
        <v>0</v>
      </c>
      <c r="DM98" s="149">
        <f t="shared" si="206"/>
        <v>0</v>
      </c>
      <c r="DN98" s="149">
        <f t="shared" si="207"/>
        <v>0</v>
      </c>
      <c r="DO98" s="149">
        <f t="shared" si="208"/>
        <v>0</v>
      </c>
      <c r="DP98" s="149">
        <f t="shared" si="209"/>
        <v>0</v>
      </c>
      <c r="DQ98" s="149">
        <f t="shared" si="210"/>
        <v>0</v>
      </c>
      <c r="DR98" s="149">
        <f t="shared" si="211"/>
        <v>0</v>
      </c>
      <c r="DS98" s="149">
        <f t="shared" si="212"/>
        <v>0</v>
      </c>
      <c r="DT98" s="149">
        <f t="shared" si="213"/>
        <v>0</v>
      </c>
      <c r="DU98" s="149">
        <f t="shared" si="214"/>
        <v>0</v>
      </c>
      <c r="DV98" s="149">
        <f t="shared" si="215"/>
        <v>0</v>
      </c>
      <c r="DW98" s="149">
        <f t="shared" si="216"/>
        <v>0</v>
      </c>
      <c r="DX98" s="149">
        <f t="shared" si="217"/>
        <v>0</v>
      </c>
      <c r="DY98" s="149">
        <f t="shared" si="218"/>
        <v>0</v>
      </c>
      <c r="DZ98" s="149">
        <f t="shared" si="219"/>
        <v>0</v>
      </c>
      <c r="EA98" s="149">
        <f t="shared" si="219"/>
        <v>0</v>
      </c>
      <c r="EB98" s="149">
        <f t="shared" si="177"/>
        <v>0</v>
      </c>
      <c r="EC98" s="149">
        <f t="shared" si="220"/>
        <v>0</v>
      </c>
      <c r="ED98" s="150">
        <f t="shared" ca="1" si="178"/>
        <v>0</v>
      </c>
      <c r="EE98" s="74"/>
      <c r="EF98" s="68"/>
      <c r="EG98" s="149" t="str">
        <f t="shared" si="179"/>
        <v/>
      </c>
      <c r="EH98" s="149" t="str">
        <f t="shared" si="221"/>
        <v/>
      </c>
      <c r="EI98" s="149" t="str">
        <f t="shared" si="180"/>
        <v/>
      </c>
      <c r="EJ98" s="149">
        <f t="shared" ca="1" si="181"/>
        <v>0</v>
      </c>
      <c r="EK98" s="149">
        <f t="shared" si="182"/>
        <v>0</v>
      </c>
      <c r="EL98" s="149">
        <f t="shared" si="183"/>
        <v>0</v>
      </c>
    </row>
    <row r="99" spans="1:142" x14ac:dyDescent="0.35">
      <c r="A99" s="62">
        <f>ROWS($12:99)-1</f>
        <v>87</v>
      </c>
      <c r="B99" s="63"/>
      <c r="C99" s="64"/>
      <c r="D99" s="64"/>
      <c r="E99" s="65"/>
      <c r="F99" s="66"/>
      <c r="G99" s="67"/>
      <c r="H99" s="28">
        <f t="shared" si="143"/>
        <v>0</v>
      </c>
      <c r="I99" s="178">
        <f t="shared" si="184"/>
        <v>0</v>
      </c>
      <c r="J99" s="174">
        <f t="shared" si="144"/>
        <v>0</v>
      </c>
      <c r="K99" s="174">
        <f t="shared" si="145"/>
        <v>0</v>
      </c>
      <c r="L99" s="174">
        <f t="shared" si="146"/>
        <v>0</v>
      </c>
      <c r="M99" s="174">
        <f t="shared" si="185"/>
        <v>0</v>
      </c>
      <c r="N99" s="174">
        <f t="shared" si="186"/>
        <v>0</v>
      </c>
      <c r="O99" s="174">
        <f t="shared" si="187"/>
        <v>0</v>
      </c>
      <c r="P99" s="174">
        <f t="shared" si="147"/>
        <v>0</v>
      </c>
      <c r="Q99" s="174">
        <f t="shared" si="148"/>
        <v>0</v>
      </c>
      <c r="R99" s="174">
        <f t="shared" si="149"/>
        <v>0</v>
      </c>
      <c r="S99" s="68"/>
      <c r="T99" s="174">
        <f t="shared" si="150"/>
        <v>0</v>
      </c>
      <c r="U99" s="174">
        <f t="shared" si="188"/>
        <v>0</v>
      </c>
      <c r="V99" s="174">
        <f t="shared" si="189"/>
        <v>0</v>
      </c>
      <c r="W99" s="174">
        <f t="shared" si="151"/>
        <v>0</v>
      </c>
      <c r="X99" s="174">
        <f t="shared" si="190"/>
        <v>0</v>
      </c>
      <c r="Y99" s="174">
        <f t="shared" si="152"/>
        <v>0</v>
      </c>
      <c r="Z99" s="174">
        <f t="shared" si="153"/>
        <v>0</v>
      </c>
      <c r="AA99" s="174">
        <f t="shared" si="154"/>
        <v>0</v>
      </c>
      <c r="AB99" s="221"/>
      <c r="AC99" s="174">
        <f t="shared" si="155"/>
        <v>0</v>
      </c>
      <c r="AD99" s="179">
        <f t="shared" si="191"/>
        <v>0</v>
      </c>
      <c r="AE99" s="69"/>
      <c r="AF99" s="70"/>
      <c r="AG99" s="149">
        <f t="shared" si="156"/>
        <v>0</v>
      </c>
      <c r="AH99" s="176">
        <f t="shared" si="157"/>
        <v>0</v>
      </c>
      <c r="AI99" s="174">
        <f t="shared" si="192"/>
        <v>0</v>
      </c>
      <c r="AJ99" s="149">
        <f t="shared" ref="AJ99:AJ108" si="227">ROUND(+AD99+AI99,0)</f>
        <v>0</v>
      </c>
      <c r="AK99" s="71"/>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180">
        <f t="shared" si="194"/>
        <v>1</v>
      </c>
      <c r="BK99" s="149">
        <f t="shared" ref="BK99:BK108" si="228">ROUND(+$AJ99*AK99,0)</f>
        <v>0</v>
      </c>
      <c r="BL99" s="149">
        <f t="shared" ref="BL99:BL108" si="229">ROUND(+$AJ99*AL99,0)</f>
        <v>0</v>
      </c>
      <c r="BM99" s="149">
        <f t="shared" ref="BM99:BM108" si="230">ROUND(+$AJ99*AM99,0)</f>
        <v>0</v>
      </c>
      <c r="BN99" s="149">
        <f t="shared" ref="BN99:BN108" si="231">ROUND(+$AJ99*AN99,0)</f>
        <v>0</v>
      </c>
      <c r="BO99" s="149">
        <f t="shared" ref="BO99:BO108" si="232">ROUND(+$AJ99*AO99,0)</f>
        <v>0</v>
      </c>
      <c r="BP99" s="149">
        <f t="shared" ref="BP99:BP108" si="233">ROUND(+$AJ99*AP99,0)</f>
        <v>0</v>
      </c>
      <c r="BQ99" s="149">
        <f t="shared" ref="BQ99:BQ108" si="234">ROUND(+$AJ99*AQ99,0)</f>
        <v>0</v>
      </c>
      <c r="BR99" s="149">
        <f t="shared" ref="BR99:BR108" si="235">ROUND(+$AJ99*AR99,0)</f>
        <v>0</v>
      </c>
      <c r="BS99" s="149">
        <f t="shared" ref="BS99:BS108" si="236">ROUND(+$AJ99*AS99,0)</f>
        <v>0</v>
      </c>
      <c r="BT99" s="149">
        <f t="shared" ref="BT99:BT108" si="237">ROUND(+$AJ99*AT99,0)</f>
        <v>0</v>
      </c>
      <c r="BU99" s="149">
        <f t="shared" ref="BU99:BU108" si="238">ROUND(+$AJ99*AU99,0)</f>
        <v>0</v>
      </c>
      <c r="BV99" s="149">
        <f t="shared" ref="BV99:BV108" si="239">ROUND(+$AJ99*AV99,0)</f>
        <v>0</v>
      </c>
      <c r="BW99" s="149">
        <f t="shared" ref="BW99:BW108" si="240">ROUND(+$AJ99*AW99,0)</f>
        <v>0</v>
      </c>
      <c r="BX99" s="149">
        <f t="shared" ref="BX99:BX108" si="241">ROUND(+$AJ99*AX99,0)</f>
        <v>0</v>
      </c>
      <c r="BY99" s="149">
        <f t="shared" ref="BY99:BY108" si="242">ROUND(+$AJ99*AY99,0)</f>
        <v>0</v>
      </c>
      <c r="BZ99" s="149">
        <f t="shared" ref="BZ99:BZ108" si="243">ROUND(+$AJ99*AZ99,0)</f>
        <v>0</v>
      </c>
      <c r="CA99" s="149">
        <f t="shared" ref="CA99:CA108" si="244">ROUND(+$AJ99*BA99,0)</f>
        <v>0</v>
      </c>
      <c r="CB99" s="149">
        <f t="shared" ref="CB99:CB108" si="245">ROUND(+$AJ99*BB99,0)</f>
        <v>0</v>
      </c>
      <c r="CC99" s="149">
        <f t="shared" ref="CC99:CC108" si="246">ROUND(+$AJ99*BC99,0)</f>
        <v>0</v>
      </c>
      <c r="CD99" s="149">
        <f t="shared" ref="CD99:CD108" si="247">ROUND(+$AJ99*BD99,0)</f>
        <v>0</v>
      </c>
      <c r="CE99" s="149">
        <f t="shared" si="223"/>
        <v>0</v>
      </c>
      <c r="CF99" s="149">
        <f t="shared" si="224"/>
        <v>0</v>
      </c>
      <c r="CG99" s="149">
        <f t="shared" si="225"/>
        <v>0</v>
      </c>
      <c r="CH99" s="149">
        <f t="shared" si="226"/>
        <v>0</v>
      </c>
      <c r="CI99" s="149">
        <f t="shared" si="196"/>
        <v>0</v>
      </c>
      <c r="CJ99" s="149">
        <f t="shared" si="197"/>
        <v>0</v>
      </c>
      <c r="CK99" s="149">
        <f t="shared" si="198"/>
        <v>0</v>
      </c>
      <c r="CL99" s="149">
        <f t="shared" ref="CL99:CL108" si="248">+CK99-AJ99</f>
        <v>0</v>
      </c>
      <c r="CM99" s="149">
        <f t="shared" si="199"/>
        <v>0</v>
      </c>
      <c r="CN99" s="150">
        <f t="shared" si="200"/>
        <v>0</v>
      </c>
      <c r="CO99" s="71"/>
      <c r="CP99" s="72"/>
      <c r="CQ99" s="72"/>
      <c r="CR99" s="72"/>
      <c r="CS99" s="72"/>
      <c r="CT99" s="72"/>
      <c r="CU99" s="72"/>
      <c r="CV99" s="72"/>
      <c r="CW99" s="72"/>
      <c r="CX99" s="72"/>
      <c r="CY99" s="72"/>
      <c r="CZ99" s="72"/>
      <c r="DA99" s="72"/>
      <c r="DB99" s="72"/>
      <c r="DC99" s="72"/>
      <c r="DD99" s="72"/>
      <c r="DE99" s="72"/>
      <c r="DF99" s="72"/>
      <c r="DG99" s="73"/>
      <c r="DH99" s="149">
        <f t="shared" si="201"/>
        <v>0</v>
      </c>
      <c r="DI99" s="149">
        <f t="shared" si="202"/>
        <v>0</v>
      </c>
      <c r="DJ99" s="149">
        <f t="shared" si="203"/>
        <v>0</v>
      </c>
      <c r="DK99" s="149">
        <f t="shared" si="204"/>
        <v>0</v>
      </c>
      <c r="DL99" s="149">
        <f t="shared" si="205"/>
        <v>0</v>
      </c>
      <c r="DM99" s="149">
        <f t="shared" si="206"/>
        <v>0</v>
      </c>
      <c r="DN99" s="149">
        <f t="shared" si="207"/>
        <v>0</v>
      </c>
      <c r="DO99" s="149">
        <f t="shared" si="208"/>
        <v>0</v>
      </c>
      <c r="DP99" s="149">
        <f t="shared" si="209"/>
        <v>0</v>
      </c>
      <c r="DQ99" s="149">
        <f t="shared" si="210"/>
        <v>0</v>
      </c>
      <c r="DR99" s="149">
        <f t="shared" si="211"/>
        <v>0</v>
      </c>
      <c r="DS99" s="149">
        <f t="shared" si="212"/>
        <v>0</v>
      </c>
      <c r="DT99" s="149">
        <f t="shared" si="213"/>
        <v>0</v>
      </c>
      <c r="DU99" s="149">
        <f t="shared" si="214"/>
        <v>0</v>
      </c>
      <c r="DV99" s="149">
        <f t="shared" si="215"/>
        <v>0</v>
      </c>
      <c r="DW99" s="149">
        <f t="shared" si="216"/>
        <v>0</v>
      </c>
      <c r="DX99" s="149">
        <f t="shared" si="217"/>
        <v>0</v>
      </c>
      <c r="DY99" s="149">
        <f t="shared" si="218"/>
        <v>0</v>
      </c>
      <c r="DZ99" s="149">
        <f t="shared" si="219"/>
        <v>0</v>
      </c>
      <c r="EA99" s="149">
        <f t="shared" si="219"/>
        <v>0</v>
      </c>
      <c r="EB99" s="149">
        <f t="shared" si="177"/>
        <v>0</v>
      </c>
      <c r="EC99" s="149">
        <f t="shared" si="220"/>
        <v>0</v>
      </c>
      <c r="ED99" s="150">
        <f t="shared" ca="1" si="178"/>
        <v>0</v>
      </c>
      <c r="EE99" s="74"/>
      <c r="EF99" s="68"/>
      <c r="EG99" s="149" t="str">
        <f t="shared" si="179"/>
        <v/>
      </c>
      <c r="EH99" s="149" t="str">
        <f t="shared" si="221"/>
        <v/>
      </c>
      <c r="EI99" s="149" t="str">
        <f t="shared" si="180"/>
        <v/>
      </c>
      <c r="EJ99" s="149">
        <f t="shared" ca="1" si="181"/>
        <v>0</v>
      </c>
      <c r="EK99" s="149">
        <f t="shared" si="182"/>
        <v>0</v>
      </c>
      <c r="EL99" s="149">
        <f t="shared" si="183"/>
        <v>0</v>
      </c>
    </row>
    <row r="100" spans="1:142" x14ac:dyDescent="0.35">
      <c r="A100" s="62">
        <f>ROWS($12:100)-1</f>
        <v>88</v>
      </c>
      <c r="B100" s="63"/>
      <c r="C100" s="64"/>
      <c r="D100" s="64"/>
      <c r="E100" s="65"/>
      <c r="F100" s="66"/>
      <c r="G100" s="67"/>
      <c r="H100" s="28">
        <f t="shared" si="143"/>
        <v>0</v>
      </c>
      <c r="I100" s="178">
        <f t="shared" si="184"/>
        <v>0</v>
      </c>
      <c r="J100" s="174">
        <f t="shared" si="144"/>
        <v>0</v>
      </c>
      <c r="K100" s="174">
        <f t="shared" si="145"/>
        <v>0</v>
      </c>
      <c r="L100" s="174">
        <f t="shared" si="146"/>
        <v>0</v>
      </c>
      <c r="M100" s="174">
        <f t="shared" si="185"/>
        <v>0</v>
      </c>
      <c r="N100" s="174">
        <f t="shared" si="186"/>
        <v>0</v>
      </c>
      <c r="O100" s="174">
        <f t="shared" si="187"/>
        <v>0</v>
      </c>
      <c r="P100" s="174">
        <f t="shared" si="147"/>
        <v>0</v>
      </c>
      <c r="Q100" s="174">
        <f t="shared" si="148"/>
        <v>0</v>
      </c>
      <c r="R100" s="174">
        <f t="shared" si="149"/>
        <v>0</v>
      </c>
      <c r="S100" s="68"/>
      <c r="T100" s="174">
        <f t="shared" si="150"/>
        <v>0</v>
      </c>
      <c r="U100" s="174">
        <f t="shared" si="188"/>
        <v>0</v>
      </c>
      <c r="V100" s="174">
        <f t="shared" si="189"/>
        <v>0</v>
      </c>
      <c r="W100" s="174">
        <f t="shared" si="151"/>
        <v>0</v>
      </c>
      <c r="X100" s="174">
        <f t="shared" si="190"/>
        <v>0</v>
      </c>
      <c r="Y100" s="174">
        <f t="shared" si="152"/>
        <v>0</v>
      </c>
      <c r="Z100" s="174">
        <f t="shared" si="153"/>
        <v>0</v>
      </c>
      <c r="AA100" s="174">
        <f t="shared" si="154"/>
        <v>0</v>
      </c>
      <c r="AB100" s="221"/>
      <c r="AC100" s="174">
        <f t="shared" si="155"/>
        <v>0</v>
      </c>
      <c r="AD100" s="179">
        <f t="shared" si="191"/>
        <v>0</v>
      </c>
      <c r="AE100" s="69"/>
      <c r="AF100" s="70"/>
      <c r="AG100" s="149">
        <f t="shared" si="156"/>
        <v>0</v>
      </c>
      <c r="AH100" s="176">
        <f t="shared" si="157"/>
        <v>0</v>
      </c>
      <c r="AI100" s="174">
        <f t="shared" si="192"/>
        <v>0</v>
      </c>
      <c r="AJ100" s="149">
        <f t="shared" si="227"/>
        <v>0</v>
      </c>
      <c r="AK100" s="71"/>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180">
        <f t="shared" si="194"/>
        <v>1</v>
      </c>
      <c r="BK100" s="149">
        <f t="shared" si="228"/>
        <v>0</v>
      </c>
      <c r="BL100" s="149">
        <f t="shared" si="229"/>
        <v>0</v>
      </c>
      <c r="BM100" s="149">
        <f t="shared" si="230"/>
        <v>0</v>
      </c>
      <c r="BN100" s="149">
        <f t="shared" si="231"/>
        <v>0</v>
      </c>
      <c r="BO100" s="149">
        <f t="shared" si="232"/>
        <v>0</v>
      </c>
      <c r="BP100" s="149">
        <f t="shared" si="233"/>
        <v>0</v>
      </c>
      <c r="BQ100" s="149">
        <f t="shared" si="234"/>
        <v>0</v>
      </c>
      <c r="BR100" s="149">
        <f t="shared" si="235"/>
        <v>0</v>
      </c>
      <c r="BS100" s="149">
        <f t="shared" si="236"/>
        <v>0</v>
      </c>
      <c r="BT100" s="149">
        <f t="shared" si="237"/>
        <v>0</v>
      </c>
      <c r="BU100" s="149">
        <f t="shared" si="238"/>
        <v>0</v>
      </c>
      <c r="BV100" s="149">
        <f t="shared" si="239"/>
        <v>0</v>
      </c>
      <c r="BW100" s="149">
        <f t="shared" si="240"/>
        <v>0</v>
      </c>
      <c r="BX100" s="149">
        <f t="shared" si="241"/>
        <v>0</v>
      </c>
      <c r="BY100" s="149">
        <f t="shared" si="242"/>
        <v>0</v>
      </c>
      <c r="BZ100" s="149">
        <f t="shared" si="243"/>
        <v>0</v>
      </c>
      <c r="CA100" s="149">
        <f t="shared" si="244"/>
        <v>0</v>
      </c>
      <c r="CB100" s="149">
        <f t="shared" si="245"/>
        <v>0</v>
      </c>
      <c r="CC100" s="149">
        <f t="shared" si="246"/>
        <v>0</v>
      </c>
      <c r="CD100" s="149">
        <f t="shared" si="247"/>
        <v>0</v>
      </c>
      <c r="CE100" s="149">
        <f t="shared" si="223"/>
        <v>0</v>
      </c>
      <c r="CF100" s="149">
        <f t="shared" si="224"/>
        <v>0</v>
      </c>
      <c r="CG100" s="149">
        <f t="shared" si="225"/>
        <v>0</v>
      </c>
      <c r="CH100" s="149">
        <f t="shared" si="226"/>
        <v>0</v>
      </c>
      <c r="CI100" s="149">
        <f t="shared" si="196"/>
        <v>0</v>
      </c>
      <c r="CJ100" s="149">
        <f t="shared" si="197"/>
        <v>0</v>
      </c>
      <c r="CK100" s="149">
        <f t="shared" si="198"/>
        <v>0</v>
      </c>
      <c r="CL100" s="149">
        <f t="shared" si="248"/>
        <v>0</v>
      </c>
      <c r="CM100" s="149">
        <f t="shared" si="199"/>
        <v>0</v>
      </c>
      <c r="CN100" s="150">
        <f t="shared" si="200"/>
        <v>0</v>
      </c>
      <c r="CO100" s="71"/>
      <c r="CP100" s="72"/>
      <c r="CQ100" s="72"/>
      <c r="CR100" s="72"/>
      <c r="CS100" s="72"/>
      <c r="CT100" s="72"/>
      <c r="CU100" s="72"/>
      <c r="CV100" s="72"/>
      <c r="CW100" s="72"/>
      <c r="CX100" s="72"/>
      <c r="CY100" s="72"/>
      <c r="CZ100" s="72"/>
      <c r="DA100" s="72"/>
      <c r="DB100" s="72"/>
      <c r="DC100" s="72"/>
      <c r="DD100" s="72"/>
      <c r="DE100" s="72"/>
      <c r="DF100" s="72"/>
      <c r="DG100" s="73"/>
      <c r="DH100" s="149">
        <f t="shared" si="201"/>
        <v>0</v>
      </c>
      <c r="DI100" s="149">
        <f t="shared" si="202"/>
        <v>0</v>
      </c>
      <c r="DJ100" s="149">
        <f t="shared" si="203"/>
        <v>0</v>
      </c>
      <c r="DK100" s="149">
        <f t="shared" si="204"/>
        <v>0</v>
      </c>
      <c r="DL100" s="149">
        <f t="shared" si="205"/>
        <v>0</v>
      </c>
      <c r="DM100" s="149">
        <f t="shared" si="206"/>
        <v>0</v>
      </c>
      <c r="DN100" s="149">
        <f t="shared" si="207"/>
        <v>0</v>
      </c>
      <c r="DO100" s="149">
        <f t="shared" si="208"/>
        <v>0</v>
      </c>
      <c r="DP100" s="149">
        <f t="shared" si="209"/>
        <v>0</v>
      </c>
      <c r="DQ100" s="149">
        <f t="shared" si="210"/>
        <v>0</v>
      </c>
      <c r="DR100" s="149">
        <f t="shared" si="211"/>
        <v>0</v>
      </c>
      <c r="DS100" s="149">
        <f t="shared" si="212"/>
        <v>0</v>
      </c>
      <c r="DT100" s="149">
        <f t="shared" si="213"/>
        <v>0</v>
      </c>
      <c r="DU100" s="149">
        <f t="shared" si="214"/>
        <v>0</v>
      </c>
      <c r="DV100" s="149">
        <f t="shared" si="215"/>
        <v>0</v>
      </c>
      <c r="DW100" s="149">
        <f t="shared" si="216"/>
        <v>0</v>
      </c>
      <c r="DX100" s="149">
        <f t="shared" si="217"/>
        <v>0</v>
      </c>
      <c r="DY100" s="149">
        <f t="shared" si="218"/>
        <v>0</v>
      </c>
      <c r="DZ100" s="149">
        <f t="shared" si="219"/>
        <v>0</v>
      </c>
      <c r="EA100" s="149">
        <f t="shared" si="219"/>
        <v>0</v>
      </c>
      <c r="EB100" s="149">
        <f t="shared" si="177"/>
        <v>0</v>
      </c>
      <c r="EC100" s="149">
        <f t="shared" si="220"/>
        <v>0</v>
      </c>
      <c r="ED100" s="150">
        <f t="shared" ca="1" si="178"/>
        <v>0</v>
      </c>
      <c r="EE100" s="74"/>
      <c r="EF100" s="68"/>
      <c r="EG100" s="149" t="str">
        <f t="shared" si="179"/>
        <v/>
      </c>
      <c r="EH100" s="149" t="str">
        <f t="shared" si="221"/>
        <v/>
      </c>
      <c r="EI100" s="149" t="str">
        <f t="shared" si="180"/>
        <v/>
      </c>
      <c r="EJ100" s="149">
        <f t="shared" ca="1" si="181"/>
        <v>0</v>
      </c>
      <c r="EK100" s="149">
        <f t="shared" si="182"/>
        <v>0</v>
      </c>
      <c r="EL100" s="149">
        <f t="shared" si="183"/>
        <v>0</v>
      </c>
    </row>
    <row r="101" spans="1:142" x14ac:dyDescent="0.35">
      <c r="A101" s="62">
        <f>ROWS($12:101)-1</f>
        <v>89</v>
      </c>
      <c r="B101" s="63"/>
      <c r="C101" s="64"/>
      <c r="D101" s="64"/>
      <c r="E101" s="65"/>
      <c r="F101" s="66"/>
      <c r="G101" s="67"/>
      <c r="H101" s="28">
        <f t="shared" si="143"/>
        <v>0</v>
      </c>
      <c r="I101" s="178">
        <f t="shared" si="184"/>
        <v>0</v>
      </c>
      <c r="J101" s="174">
        <f t="shared" si="144"/>
        <v>0</v>
      </c>
      <c r="K101" s="174">
        <f t="shared" si="145"/>
        <v>0</v>
      </c>
      <c r="L101" s="174">
        <f t="shared" si="146"/>
        <v>0</v>
      </c>
      <c r="M101" s="174">
        <f t="shared" si="185"/>
        <v>0</v>
      </c>
      <c r="N101" s="174">
        <f t="shared" si="186"/>
        <v>0</v>
      </c>
      <c r="O101" s="174">
        <f t="shared" si="187"/>
        <v>0</v>
      </c>
      <c r="P101" s="174">
        <f t="shared" si="147"/>
        <v>0</v>
      </c>
      <c r="Q101" s="174">
        <f t="shared" si="148"/>
        <v>0</v>
      </c>
      <c r="R101" s="174">
        <f t="shared" si="149"/>
        <v>0</v>
      </c>
      <c r="S101" s="68"/>
      <c r="T101" s="174">
        <f t="shared" si="150"/>
        <v>0</v>
      </c>
      <c r="U101" s="174">
        <f t="shared" si="188"/>
        <v>0</v>
      </c>
      <c r="V101" s="174">
        <f t="shared" si="189"/>
        <v>0</v>
      </c>
      <c r="W101" s="174">
        <f t="shared" si="151"/>
        <v>0</v>
      </c>
      <c r="X101" s="174">
        <f t="shared" si="190"/>
        <v>0</v>
      </c>
      <c r="Y101" s="174">
        <f t="shared" si="152"/>
        <v>0</v>
      </c>
      <c r="Z101" s="174">
        <f t="shared" si="153"/>
        <v>0</v>
      </c>
      <c r="AA101" s="174">
        <f t="shared" si="154"/>
        <v>0</v>
      </c>
      <c r="AB101" s="221"/>
      <c r="AC101" s="174">
        <f t="shared" si="155"/>
        <v>0</v>
      </c>
      <c r="AD101" s="179">
        <f t="shared" si="191"/>
        <v>0</v>
      </c>
      <c r="AE101" s="69"/>
      <c r="AF101" s="70"/>
      <c r="AG101" s="149">
        <f t="shared" si="156"/>
        <v>0</v>
      </c>
      <c r="AH101" s="176">
        <f t="shared" si="157"/>
        <v>0</v>
      </c>
      <c r="AI101" s="174">
        <f t="shared" si="192"/>
        <v>0</v>
      </c>
      <c r="AJ101" s="149">
        <f t="shared" si="227"/>
        <v>0</v>
      </c>
      <c r="AK101" s="71"/>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180">
        <f t="shared" si="194"/>
        <v>1</v>
      </c>
      <c r="BK101" s="149">
        <f t="shared" si="228"/>
        <v>0</v>
      </c>
      <c r="BL101" s="149">
        <f t="shared" si="229"/>
        <v>0</v>
      </c>
      <c r="BM101" s="149">
        <f t="shared" si="230"/>
        <v>0</v>
      </c>
      <c r="BN101" s="149">
        <f t="shared" si="231"/>
        <v>0</v>
      </c>
      <c r="BO101" s="149">
        <f t="shared" si="232"/>
        <v>0</v>
      </c>
      <c r="BP101" s="149">
        <f t="shared" si="233"/>
        <v>0</v>
      </c>
      <c r="BQ101" s="149">
        <f t="shared" si="234"/>
        <v>0</v>
      </c>
      <c r="BR101" s="149">
        <f t="shared" si="235"/>
        <v>0</v>
      </c>
      <c r="BS101" s="149">
        <f t="shared" si="236"/>
        <v>0</v>
      </c>
      <c r="BT101" s="149">
        <f t="shared" si="237"/>
        <v>0</v>
      </c>
      <c r="BU101" s="149">
        <f t="shared" si="238"/>
        <v>0</v>
      </c>
      <c r="BV101" s="149">
        <f t="shared" si="239"/>
        <v>0</v>
      </c>
      <c r="BW101" s="149">
        <f t="shared" si="240"/>
        <v>0</v>
      </c>
      <c r="BX101" s="149">
        <f t="shared" si="241"/>
        <v>0</v>
      </c>
      <c r="BY101" s="149">
        <f t="shared" si="242"/>
        <v>0</v>
      </c>
      <c r="BZ101" s="149">
        <f t="shared" si="243"/>
        <v>0</v>
      </c>
      <c r="CA101" s="149">
        <f t="shared" si="244"/>
        <v>0</v>
      </c>
      <c r="CB101" s="149">
        <f t="shared" si="245"/>
        <v>0</v>
      </c>
      <c r="CC101" s="149">
        <f t="shared" si="246"/>
        <v>0</v>
      </c>
      <c r="CD101" s="149">
        <f t="shared" si="247"/>
        <v>0</v>
      </c>
      <c r="CE101" s="149">
        <f t="shared" si="223"/>
        <v>0</v>
      </c>
      <c r="CF101" s="149">
        <f t="shared" si="224"/>
        <v>0</v>
      </c>
      <c r="CG101" s="149">
        <f t="shared" si="225"/>
        <v>0</v>
      </c>
      <c r="CH101" s="149">
        <f t="shared" si="226"/>
        <v>0</v>
      </c>
      <c r="CI101" s="149">
        <f t="shared" si="196"/>
        <v>0</v>
      </c>
      <c r="CJ101" s="149">
        <f t="shared" si="197"/>
        <v>0</v>
      </c>
      <c r="CK101" s="149">
        <f t="shared" si="198"/>
        <v>0</v>
      </c>
      <c r="CL101" s="149">
        <f t="shared" si="248"/>
        <v>0</v>
      </c>
      <c r="CM101" s="149">
        <f t="shared" si="199"/>
        <v>0</v>
      </c>
      <c r="CN101" s="150">
        <f t="shared" si="200"/>
        <v>0</v>
      </c>
      <c r="CO101" s="71"/>
      <c r="CP101" s="72"/>
      <c r="CQ101" s="72"/>
      <c r="CR101" s="72"/>
      <c r="CS101" s="72"/>
      <c r="CT101" s="72"/>
      <c r="CU101" s="72"/>
      <c r="CV101" s="72"/>
      <c r="CW101" s="72"/>
      <c r="CX101" s="72"/>
      <c r="CY101" s="72"/>
      <c r="CZ101" s="72"/>
      <c r="DA101" s="72"/>
      <c r="DB101" s="72"/>
      <c r="DC101" s="72"/>
      <c r="DD101" s="72"/>
      <c r="DE101" s="72"/>
      <c r="DF101" s="72"/>
      <c r="DG101" s="73"/>
      <c r="DH101" s="149">
        <f t="shared" si="201"/>
        <v>0</v>
      </c>
      <c r="DI101" s="149">
        <f t="shared" si="202"/>
        <v>0</v>
      </c>
      <c r="DJ101" s="149">
        <f t="shared" si="203"/>
        <v>0</v>
      </c>
      <c r="DK101" s="149">
        <f t="shared" si="204"/>
        <v>0</v>
      </c>
      <c r="DL101" s="149">
        <f t="shared" si="205"/>
        <v>0</v>
      </c>
      <c r="DM101" s="149">
        <f t="shared" si="206"/>
        <v>0</v>
      </c>
      <c r="DN101" s="149">
        <f t="shared" si="207"/>
        <v>0</v>
      </c>
      <c r="DO101" s="149">
        <f t="shared" si="208"/>
        <v>0</v>
      </c>
      <c r="DP101" s="149">
        <f t="shared" si="209"/>
        <v>0</v>
      </c>
      <c r="DQ101" s="149">
        <f t="shared" si="210"/>
        <v>0</v>
      </c>
      <c r="DR101" s="149">
        <f t="shared" si="211"/>
        <v>0</v>
      </c>
      <c r="DS101" s="149">
        <f t="shared" si="212"/>
        <v>0</v>
      </c>
      <c r="DT101" s="149">
        <f t="shared" si="213"/>
        <v>0</v>
      </c>
      <c r="DU101" s="149">
        <f t="shared" si="214"/>
        <v>0</v>
      </c>
      <c r="DV101" s="149">
        <f t="shared" si="215"/>
        <v>0</v>
      </c>
      <c r="DW101" s="149">
        <f t="shared" si="216"/>
        <v>0</v>
      </c>
      <c r="DX101" s="149">
        <f t="shared" si="217"/>
        <v>0</v>
      </c>
      <c r="DY101" s="149">
        <f t="shared" si="218"/>
        <v>0</v>
      </c>
      <c r="DZ101" s="149">
        <f t="shared" si="219"/>
        <v>0</v>
      </c>
      <c r="EA101" s="149">
        <f t="shared" si="219"/>
        <v>0</v>
      </c>
      <c r="EB101" s="149">
        <f t="shared" si="177"/>
        <v>0</v>
      </c>
      <c r="EC101" s="149">
        <f t="shared" si="220"/>
        <v>0</v>
      </c>
      <c r="ED101" s="150">
        <f t="shared" ca="1" si="178"/>
        <v>0</v>
      </c>
      <c r="EE101" s="74"/>
      <c r="EF101" s="68"/>
      <c r="EG101" s="149" t="str">
        <f t="shared" si="179"/>
        <v/>
      </c>
      <c r="EH101" s="149" t="str">
        <f t="shared" si="221"/>
        <v/>
      </c>
      <c r="EI101" s="149" t="str">
        <f t="shared" si="180"/>
        <v/>
      </c>
      <c r="EJ101" s="149">
        <f t="shared" ca="1" si="181"/>
        <v>0</v>
      </c>
      <c r="EK101" s="149">
        <f t="shared" si="182"/>
        <v>0</v>
      </c>
      <c r="EL101" s="149">
        <f t="shared" si="183"/>
        <v>0</v>
      </c>
    </row>
    <row r="102" spans="1:142" x14ac:dyDescent="0.35">
      <c r="A102" s="62">
        <f>ROWS($12:102)-1</f>
        <v>90</v>
      </c>
      <c r="B102" s="63"/>
      <c r="C102" s="64"/>
      <c r="D102" s="64"/>
      <c r="E102" s="65"/>
      <c r="F102" s="66"/>
      <c r="G102" s="67"/>
      <c r="H102" s="28">
        <f t="shared" si="143"/>
        <v>0</v>
      </c>
      <c r="I102" s="178">
        <f t="shared" si="184"/>
        <v>0</v>
      </c>
      <c r="J102" s="174">
        <f t="shared" si="144"/>
        <v>0</v>
      </c>
      <c r="K102" s="174">
        <f t="shared" si="145"/>
        <v>0</v>
      </c>
      <c r="L102" s="174">
        <f t="shared" si="146"/>
        <v>0</v>
      </c>
      <c r="M102" s="174">
        <f t="shared" si="185"/>
        <v>0</v>
      </c>
      <c r="N102" s="174">
        <f t="shared" si="186"/>
        <v>0</v>
      </c>
      <c r="O102" s="174">
        <f t="shared" si="187"/>
        <v>0</v>
      </c>
      <c r="P102" s="174">
        <f t="shared" si="147"/>
        <v>0</v>
      </c>
      <c r="Q102" s="174">
        <f t="shared" si="148"/>
        <v>0</v>
      </c>
      <c r="R102" s="174">
        <f t="shared" si="149"/>
        <v>0</v>
      </c>
      <c r="S102" s="68"/>
      <c r="T102" s="174">
        <f t="shared" si="150"/>
        <v>0</v>
      </c>
      <c r="U102" s="174">
        <f t="shared" si="188"/>
        <v>0</v>
      </c>
      <c r="V102" s="174">
        <f t="shared" si="189"/>
        <v>0</v>
      </c>
      <c r="W102" s="174">
        <f t="shared" si="151"/>
        <v>0</v>
      </c>
      <c r="X102" s="174">
        <f t="shared" si="190"/>
        <v>0</v>
      </c>
      <c r="Y102" s="174">
        <f t="shared" si="152"/>
        <v>0</v>
      </c>
      <c r="Z102" s="174">
        <f t="shared" si="153"/>
        <v>0</v>
      </c>
      <c r="AA102" s="174">
        <f t="shared" si="154"/>
        <v>0</v>
      </c>
      <c r="AB102" s="221"/>
      <c r="AC102" s="174">
        <f t="shared" si="155"/>
        <v>0</v>
      </c>
      <c r="AD102" s="179">
        <f t="shared" si="191"/>
        <v>0</v>
      </c>
      <c r="AE102" s="69"/>
      <c r="AF102" s="70"/>
      <c r="AG102" s="149">
        <f t="shared" si="156"/>
        <v>0</v>
      </c>
      <c r="AH102" s="176">
        <f t="shared" si="157"/>
        <v>0</v>
      </c>
      <c r="AI102" s="174">
        <f t="shared" si="192"/>
        <v>0</v>
      </c>
      <c r="AJ102" s="149">
        <f t="shared" si="227"/>
        <v>0</v>
      </c>
      <c r="AK102" s="71"/>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180">
        <f t="shared" si="194"/>
        <v>1</v>
      </c>
      <c r="BK102" s="149">
        <f t="shared" si="228"/>
        <v>0</v>
      </c>
      <c r="BL102" s="149">
        <f t="shared" si="229"/>
        <v>0</v>
      </c>
      <c r="BM102" s="149">
        <f t="shared" si="230"/>
        <v>0</v>
      </c>
      <c r="BN102" s="149">
        <f t="shared" si="231"/>
        <v>0</v>
      </c>
      <c r="BO102" s="149">
        <f t="shared" si="232"/>
        <v>0</v>
      </c>
      <c r="BP102" s="149">
        <f t="shared" si="233"/>
        <v>0</v>
      </c>
      <c r="BQ102" s="149">
        <f t="shared" si="234"/>
        <v>0</v>
      </c>
      <c r="BR102" s="149">
        <f t="shared" si="235"/>
        <v>0</v>
      </c>
      <c r="BS102" s="149">
        <f t="shared" si="236"/>
        <v>0</v>
      </c>
      <c r="BT102" s="149">
        <f t="shared" si="237"/>
        <v>0</v>
      </c>
      <c r="BU102" s="149">
        <f t="shared" si="238"/>
        <v>0</v>
      </c>
      <c r="BV102" s="149">
        <f t="shared" si="239"/>
        <v>0</v>
      </c>
      <c r="BW102" s="149">
        <f t="shared" si="240"/>
        <v>0</v>
      </c>
      <c r="BX102" s="149">
        <f t="shared" si="241"/>
        <v>0</v>
      </c>
      <c r="BY102" s="149">
        <f t="shared" si="242"/>
        <v>0</v>
      </c>
      <c r="BZ102" s="149">
        <f t="shared" si="243"/>
        <v>0</v>
      </c>
      <c r="CA102" s="149">
        <f t="shared" si="244"/>
        <v>0</v>
      </c>
      <c r="CB102" s="149">
        <f t="shared" si="245"/>
        <v>0</v>
      </c>
      <c r="CC102" s="149">
        <f t="shared" si="246"/>
        <v>0</v>
      </c>
      <c r="CD102" s="149">
        <f t="shared" si="247"/>
        <v>0</v>
      </c>
      <c r="CE102" s="149">
        <f t="shared" si="223"/>
        <v>0</v>
      </c>
      <c r="CF102" s="149">
        <f t="shared" si="224"/>
        <v>0</v>
      </c>
      <c r="CG102" s="149">
        <f t="shared" si="225"/>
        <v>0</v>
      </c>
      <c r="CH102" s="149">
        <f t="shared" si="226"/>
        <v>0</v>
      </c>
      <c r="CI102" s="149">
        <f t="shared" si="196"/>
        <v>0</v>
      </c>
      <c r="CJ102" s="149">
        <f t="shared" si="197"/>
        <v>0</v>
      </c>
      <c r="CK102" s="149">
        <f t="shared" si="198"/>
        <v>0</v>
      </c>
      <c r="CL102" s="149">
        <f t="shared" si="248"/>
        <v>0</v>
      </c>
      <c r="CM102" s="149">
        <f t="shared" si="199"/>
        <v>0</v>
      </c>
      <c r="CN102" s="150">
        <f t="shared" si="200"/>
        <v>0</v>
      </c>
      <c r="CO102" s="71"/>
      <c r="CP102" s="72"/>
      <c r="CQ102" s="72"/>
      <c r="CR102" s="72"/>
      <c r="CS102" s="72"/>
      <c r="CT102" s="72"/>
      <c r="CU102" s="72"/>
      <c r="CV102" s="72"/>
      <c r="CW102" s="72"/>
      <c r="CX102" s="72"/>
      <c r="CY102" s="72"/>
      <c r="CZ102" s="72"/>
      <c r="DA102" s="72"/>
      <c r="DB102" s="72"/>
      <c r="DC102" s="72"/>
      <c r="DD102" s="72"/>
      <c r="DE102" s="72"/>
      <c r="DF102" s="72"/>
      <c r="DG102" s="73"/>
      <c r="DH102" s="149">
        <f t="shared" si="201"/>
        <v>0</v>
      </c>
      <c r="DI102" s="149">
        <f t="shared" si="202"/>
        <v>0</v>
      </c>
      <c r="DJ102" s="149">
        <f t="shared" si="203"/>
        <v>0</v>
      </c>
      <c r="DK102" s="149">
        <f t="shared" si="204"/>
        <v>0</v>
      </c>
      <c r="DL102" s="149">
        <f t="shared" si="205"/>
        <v>0</v>
      </c>
      <c r="DM102" s="149">
        <f t="shared" si="206"/>
        <v>0</v>
      </c>
      <c r="DN102" s="149">
        <f t="shared" si="207"/>
        <v>0</v>
      </c>
      <c r="DO102" s="149">
        <f t="shared" si="208"/>
        <v>0</v>
      </c>
      <c r="DP102" s="149">
        <f t="shared" si="209"/>
        <v>0</v>
      </c>
      <c r="DQ102" s="149">
        <f t="shared" si="210"/>
        <v>0</v>
      </c>
      <c r="DR102" s="149">
        <f t="shared" si="211"/>
        <v>0</v>
      </c>
      <c r="DS102" s="149">
        <f t="shared" si="212"/>
        <v>0</v>
      </c>
      <c r="DT102" s="149">
        <f t="shared" si="213"/>
        <v>0</v>
      </c>
      <c r="DU102" s="149">
        <f t="shared" si="214"/>
        <v>0</v>
      </c>
      <c r="DV102" s="149">
        <f t="shared" si="215"/>
        <v>0</v>
      </c>
      <c r="DW102" s="149">
        <f t="shared" si="216"/>
        <v>0</v>
      </c>
      <c r="DX102" s="149">
        <f t="shared" si="217"/>
        <v>0</v>
      </c>
      <c r="DY102" s="149">
        <f t="shared" si="218"/>
        <v>0</v>
      </c>
      <c r="DZ102" s="149">
        <f t="shared" si="219"/>
        <v>0</v>
      </c>
      <c r="EA102" s="149">
        <f t="shared" si="219"/>
        <v>0</v>
      </c>
      <c r="EB102" s="149">
        <f t="shared" si="177"/>
        <v>0</v>
      </c>
      <c r="EC102" s="149">
        <f t="shared" si="220"/>
        <v>0</v>
      </c>
      <c r="ED102" s="150">
        <f t="shared" ca="1" si="178"/>
        <v>0</v>
      </c>
      <c r="EE102" s="74"/>
      <c r="EF102" s="68"/>
      <c r="EG102" s="149" t="str">
        <f t="shared" si="179"/>
        <v/>
      </c>
      <c r="EH102" s="149" t="str">
        <f t="shared" si="221"/>
        <v/>
      </c>
      <c r="EI102" s="149" t="str">
        <f t="shared" si="180"/>
        <v/>
      </c>
      <c r="EJ102" s="149">
        <f t="shared" ca="1" si="181"/>
        <v>0</v>
      </c>
      <c r="EK102" s="149">
        <f t="shared" si="182"/>
        <v>0</v>
      </c>
      <c r="EL102" s="149">
        <f t="shared" si="183"/>
        <v>0</v>
      </c>
    </row>
    <row r="103" spans="1:142" x14ac:dyDescent="0.35">
      <c r="A103" s="62">
        <f>ROWS($12:103)-1</f>
        <v>91</v>
      </c>
      <c r="B103" s="63"/>
      <c r="C103" s="64"/>
      <c r="D103" s="64"/>
      <c r="E103" s="65"/>
      <c r="F103" s="66"/>
      <c r="G103" s="67"/>
      <c r="H103" s="28">
        <f t="shared" si="143"/>
        <v>0</v>
      </c>
      <c r="I103" s="178">
        <f t="shared" si="184"/>
        <v>0</v>
      </c>
      <c r="J103" s="174">
        <f t="shared" si="144"/>
        <v>0</v>
      </c>
      <c r="K103" s="174">
        <f t="shared" si="145"/>
        <v>0</v>
      </c>
      <c r="L103" s="174">
        <f t="shared" si="146"/>
        <v>0</v>
      </c>
      <c r="M103" s="174">
        <f t="shared" si="185"/>
        <v>0</v>
      </c>
      <c r="N103" s="174">
        <f t="shared" si="186"/>
        <v>0</v>
      </c>
      <c r="O103" s="174">
        <f t="shared" si="187"/>
        <v>0</v>
      </c>
      <c r="P103" s="174">
        <f t="shared" si="147"/>
        <v>0</v>
      </c>
      <c r="Q103" s="174">
        <f t="shared" si="148"/>
        <v>0</v>
      </c>
      <c r="R103" s="174">
        <f t="shared" si="149"/>
        <v>0</v>
      </c>
      <c r="S103" s="68"/>
      <c r="T103" s="174">
        <f t="shared" si="150"/>
        <v>0</v>
      </c>
      <c r="U103" s="174">
        <f t="shared" si="188"/>
        <v>0</v>
      </c>
      <c r="V103" s="174">
        <f t="shared" si="189"/>
        <v>0</v>
      </c>
      <c r="W103" s="174">
        <f t="shared" si="151"/>
        <v>0</v>
      </c>
      <c r="X103" s="174">
        <f t="shared" si="190"/>
        <v>0</v>
      </c>
      <c r="Y103" s="174">
        <f t="shared" si="152"/>
        <v>0</v>
      </c>
      <c r="Z103" s="174">
        <f t="shared" si="153"/>
        <v>0</v>
      </c>
      <c r="AA103" s="174">
        <f t="shared" si="154"/>
        <v>0</v>
      </c>
      <c r="AB103" s="221"/>
      <c r="AC103" s="174">
        <f t="shared" si="155"/>
        <v>0</v>
      </c>
      <c r="AD103" s="179">
        <f t="shared" si="191"/>
        <v>0</v>
      </c>
      <c r="AE103" s="69"/>
      <c r="AF103" s="70"/>
      <c r="AG103" s="149">
        <f t="shared" si="156"/>
        <v>0</v>
      </c>
      <c r="AH103" s="176">
        <f t="shared" si="157"/>
        <v>0</v>
      </c>
      <c r="AI103" s="174">
        <f t="shared" si="192"/>
        <v>0</v>
      </c>
      <c r="AJ103" s="149">
        <f t="shared" si="227"/>
        <v>0</v>
      </c>
      <c r="AK103" s="71"/>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180">
        <f t="shared" si="194"/>
        <v>1</v>
      </c>
      <c r="BK103" s="149">
        <f t="shared" si="228"/>
        <v>0</v>
      </c>
      <c r="BL103" s="149">
        <f t="shared" si="229"/>
        <v>0</v>
      </c>
      <c r="BM103" s="149">
        <f t="shared" si="230"/>
        <v>0</v>
      </c>
      <c r="BN103" s="149">
        <f t="shared" si="231"/>
        <v>0</v>
      </c>
      <c r="BO103" s="149">
        <f t="shared" si="232"/>
        <v>0</v>
      </c>
      <c r="BP103" s="149">
        <f t="shared" si="233"/>
        <v>0</v>
      </c>
      <c r="BQ103" s="149">
        <f t="shared" si="234"/>
        <v>0</v>
      </c>
      <c r="BR103" s="149">
        <f t="shared" si="235"/>
        <v>0</v>
      </c>
      <c r="BS103" s="149">
        <f t="shared" si="236"/>
        <v>0</v>
      </c>
      <c r="BT103" s="149">
        <f t="shared" si="237"/>
        <v>0</v>
      </c>
      <c r="BU103" s="149">
        <f t="shared" si="238"/>
        <v>0</v>
      </c>
      <c r="BV103" s="149">
        <f t="shared" si="239"/>
        <v>0</v>
      </c>
      <c r="BW103" s="149">
        <f t="shared" si="240"/>
        <v>0</v>
      </c>
      <c r="BX103" s="149">
        <f t="shared" si="241"/>
        <v>0</v>
      </c>
      <c r="BY103" s="149">
        <f t="shared" si="242"/>
        <v>0</v>
      </c>
      <c r="BZ103" s="149">
        <f t="shared" si="243"/>
        <v>0</v>
      </c>
      <c r="CA103" s="149">
        <f t="shared" si="244"/>
        <v>0</v>
      </c>
      <c r="CB103" s="149">
        <f t="shared" si="245"/>
        <v>0</v>
      </c>
      <c r="CC103" s="149">
        <f t="shared" si="246"/>
        <v>0</v>
      </c>
      <c r="CD103" s="149">
        <f t="shared" si="247"/>
        <v>0</v>
      </c>
      <c r="CE103" s="149">
        <f t="shared" si="223"/>
        <v>0</v>
      </c>
      <c r="CF103" s="149">
        <f t="shared" si="224"/>
        <v>0</v>
      </c>
      <c r="CG103" s="149">
        <f t="shared" si="225"/>
        <v>0</v>
      </c>
      <c r="CH103" s="149">
        <f t="shared" si="226"/>
        <v>0</v>
      </c>
      <c r="CI103" s="149">
        <f t="shared" si="196"/>
        <v>0</v>
      </c>
      <c r="CJ103" s="149">
        <f t="shared" si="197"/>
        <v>0</v>
      </c>
      <c r="CK103" s="149">
        <f t="shared" si="198"/>
        <v>0</v>
      </c>
      <c r="CL103" s="149">
        <f t="shared" si="248"/>
        <v>0</v>
      </c>
      <c r="CM103" s="149">
        <f t="shared" si="199"/>
        <v>0</v>
      </c>
      <c r="CN103" s="150">
        <f t="shared" si="200"/>
        <v>0</v>
      </c>
      <c r="CO103" s="71"/>
      <c r="CP103" s="72"/>
      <c r="CQ103" s="72"/>
      <c r="CR103" s="72"/>
      <c r="CS103" s="72"/>
      <c r="CT103" s="72"/>
      <c r="CU103" s="72"/>
      <c r="CV103" s="72"/>
      <c r="CW103" s="72"/>
      <c r="CX103" s="72"/>
      <c r="CY103" s="72"/>
      <c r="CZ103" s="72"/>
      <c r="DA103" s="72"/>
      <c r="DB103" s="72"/>
      <c r="DC103" s="72"/>
      <c r="DD103" s="72"/>
      <c r="DE103" s="72"/>
      <c r="DF103" s="72"/>
      <c r="DG103" s="73"/>
      <c r="DH103" s="149">
        <f t="shared" si="201"/>
        <v>0</v>
      </c>
      <c r="DI103" s="149">
        <f t="shared" si="202"/>
        <v>0</v>
      </c>
      <c r="DJ103" s="149">
        <f t="shared" si="203"/>
        <v>0</v>
      </c>
      <c r="DK103" s="149">
        <f t="shared" si="204"/>
        <v>0</v>
      </c>
      <c r="DL103" s="149">
        <f t="shared" si="205"/>
        <v>0</v>
      </c>
      <c r="DM103" s="149">
        <f t="shared" si="206"/>
        <v>0</v>
      </c>
      <c r="DN103" s="149">
        <f t="shared" si="207"/>
        <v>0</v>
      </c>
      <c r="DO103" s="149">
        <f t="shared" si="208"/>
        <v>0</v>
      </c>
      <c r="DP103" s="149">
        <f t="shared" si="209"/>
        <v>0</v>
      </c>
      <c r="DQ103" s="149">
        <f t="shared" si="210"/>
        <v>0</v>
      </c>
      <c r="DR103" s="149">
        <f t="shared" si="211"/>
        <v>0</v>
      </c>
      <c r="DS103" s="149">
        <f t="shared" si="212"/>
        <v>0</v>
      </c>
      <c r="DT103" s="149">
        <f t="shared" si="213"/>
        <v>0</v>
      </c>
      <c r="DU103" s="149">
        <f t="shared" si="214"/>
        <v>0</v>
      </c>
      <c r="DV103" s="149">
        <f t="shared" si="215"/>
        <v>0</v>
      </c>
      <c r="DW103" s="149">
        <f t="shared" si="216"/>
        <v>0</v>
      </c>
      <c r="DX103" s="149">
        <f t="shared" si="217"/>
        <v>0</v>
      </c>
      <c r="DY103" s="149">
        <f t="shared" si="218"/>
        <v>0</v>
      </c>
      <c r="DZ103" s="149">
        <f t="shared" si="219"/>
        <v>0</v>
      </c>
      <c r="EA103" s="149">
        <f t="shared" si="219"/>
        <v>0</v>
      </c>
      <c r="EB103" s="149">
        <f t="shared" si="177"/>
        <v>0</v>
      </c>
      <c r="EC103" s="149">
        <f t="shared" si="220"/>
        <v>0</v>
      </c>
      <c r="ED103" s="150">
        <f t="shared" ca="1" si="178"/>
        <v>0</v>
      </c>
      <c r="EE103" s="74"/>
      <c r="EF103" s="68"/>
      <c r="EG103" s="149" t="str">
        <f t="shared" si="179"/>
        <v/>
      </c>
      <c r="EH103" s="149" t="str">
        <f t="shared" si="221"/>
        <v/>
      </c>
      <c r="EI103" s="149" t="str">
        <f t="shared" si="180"/>
        <v/>
      </c>
      <c r="EJ103" s="149">
        <f t="shared" ca="1" si="181"/>
        <v>0</v>
      </c>
      <c r="EK103" s="149">
        <f t="shared" si="182"/>
        <v>0</v>
      </c>
      <c r="EL103" s="149">
        <f t="shared" si="183"/>
        <v>0</v>
      </c>
    </row>
    <row r="104" spans="1:142" x14ac:dyDescent="0.35">
      <c r="A104" s="62">
        <f>ROWS($12:104)-1</f>
        <v>92</v>
      </c>
      <c r="B104" s="63"/>
      <c r="C104" s="64"/>
      <c r="D104" s="64"/>
      <c r="E104" s="65"/>
      <c r="F104" s="66"/>
      <c r="G104" s="67"/>
      <c r="H104" s="28">
        <f t="shared" si="143"/>
        <v>0</v>
      </c>
      <c r="I104" s="178">
        <f t="shared" si="184"/>
        <v>0</v>
      </c>
      <c r="J104" s="174">
        <f t="shared" si="144"/>
        <v>0</v>
      </c>
      <c r="K104" s="174">
        <f t="shared" si="145"/>
        <v>0</v>
      </c>
      <c r="L104" s="174">
        <f t="shared" si="146"/>
        <v>0</v>
      </c>
      <c r="M104" s="174">
        <f t="shared" si="185"/>
        <v>0</v>
      </c>
      <c r="N104" s="174">
        <f t="shared" si="186"/>
        <v>0</v>
      </c>
      <c r="O104" s="174">
        <f t="shared" si="187"/>
        <v>0</v>
      </c>
      <c r="P104" s="174">
        <f t="shared" si="147"/>
        <v>0</v>
      </c>
      <c r="Q104" s="174">
        <f t="shared" si="148"/>
        <v>0</v>
      </c>
      <c r="R104" s="174">
        <f t="shared" si="149"/>
        <v>0</v>
      </c>
      <c r="S104" s="68"/>
      <c r="T104" s="174">
        <f t="shared" si="150"/>
        <v>0</v>
      </c>
      <c r="U104" s="174">
        <f t="shared" si="188"/>
        <v>0</v>
      </c>
      <c r="V104" s="174">
        <f t="shared" si="189"/>
        <v>0</v>
      </c>
      <c r="W104" s="174">
        <f t="shared" si="151"/>
        <v>0</v>
      </c>
      <c r="X104" s="174">
        <f t="shared" si="190"/>
        <v>0</v>
      </c>
      <c r="Y104" s="174">
        <f t="shared" si="152"/>
        <v>0</v>
      </c>
      <c r="Z104" s="174">
        <f t="shared" si="153"/>
        <v>0</v>
      </c>
      <c r="AA104" s="174">
        <f t="shared" si="154"/>
        <v>0</v>
      </c>
      <c r="AB104" s="221"/>
      <c r="AC104" s="174">
        <f t="shared" si="155"/>
        <v>0</v>
      </c>
      <c r="AD104" s="179">
        <f t="shared" si="191"/>
        <v>0</v>
      </c>
      <c r="AE104" s="69"/>
      <c r="AF104" s="70"/>
      <c r="AG104" s="149">
        <f t="shared" si="156"/>
        <v>0</v>
      </c>
      <c r="AH104" s="176">
        <f t="shared" si="157"/>
        <v>0</v>
      </c>
      <c r="AI104" s="174">
        <f t="shared" si="192"/>
        <v>0</v>
      </c>
      <c r="AJ104" s="149">
        <f t="shared" si="227"/>
        <v>0</v>
      </c>
      <c r="AK104" s="71"/>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180">
        <f t="shared" si="194"/>
        <v>1</v>
      </c>
      <c r="BK104" s="149">
        <f t="shared" si="228"/>
        <v>0</v>
      </c>
      <c r="BL104" s="149">
        <f t="shared" si="229"/>
        <v>0</v>
      </c>
      <c r="BM104" s="149">
        <f t="shared" si="230"/>
        <v>0</v>
      </c>
      <c r="BN104" s="149">
        <f t="shared" si="231"/>
        <v>0</v>
      </c>
      <c r="BO104" s="149">
        <f t="shared" si="232"/>
        <v>0</v>
      </c>
      <c r="BP104" s="149">
        <f t="shared" si="233"/>
        <v>0</v>
      </c>
      <c r="BQ104" s="149">
        <f t="shared" si="234"/>
        <v>0</v>
      </c>
      <c r="BR104" s="149">
        <f t="shared" si="235"/>
        <v>0</v>
      </c>
      <c r="BS104" s="149">
        <f t="shared" si="236"/>
        <v>0</v>
      </c>
      <c r="BT104" s="149">
        <f t="shared" si="237"/>
        <v>0</v>
      </c>
      <c r="BU104" s="149">
        <f t="shared" si="238"/>
        <v>0</v>
      </c>
      <c r="BV104" s="149">
        <f t="shared" si="239"/>
        <v>0</v>
      </c>
      <c r="BW104" s="149">
        <f t="shared" si="240"/>
        <v>0</v>
      </c>
      <c r="BX104" s="149">
        <f t="shared" si="241"/>
        <v>0</v>
      </c>
      <c r="BY104" s="149">
        <f t="shared" si="242"/>
        <v>0</v>
      </c>
      <c r="BZ104" s="149">
        <f t="shared" si="243"/>
        <v>0</v>
      </c>
      <c r="CA104" s="149">
        <f t="shared" si="244"/>
        <v>0</v>
      </c>
      <c r="CB104" s="149">
        <f t="shared" si="245"/>
        <v>0</v>
      </c>
      <c r="CC104" s="149">
        <f t="shared" si="246"/>
        <v>0</v>
      </c>
      <c r="CD104" s="149">
        <f t="shared" si="247"/>
        <v>0</v>
      </c>
      <c r="CE104" s="149">
        <f t="shared" si="223"/>
        <v>0</v>
      </c>
      <c r="CF104" s="149">
        <f t="shared" si="224"/>
        <v>0</v>
      </c>
      <c r="CG104" s="149">
        <f t="shared" si="225"/>
        <v>0</v>
      </c>
      <c r="CH104" s="149">
        <f t="shared" si="226"/>
        <v>0</v>
      </c>
      <c r="CI104" s="149">
        <f t="shared" si="196"/>
        <v>0</v>
      </c>
      <c r="CJ104" s="149">
        <f t="shared" si="197"/>
        <v>0</v>
      </c>
      <c r="CK104" s="149">
        <f t="shared" si="198"/>
        <v>0</v>
      </c>
      <c r="CL104" s="149">
        <f t="shared" si="248"/>
        <v>0</v>
      </c>
      <c r="CM104" s="149">
        <f t="shared" si="199"/>
        <v>0</v>
      </c>
      <c r="CN104" s="150">
        <f t="shared" si="200"/>
        <v>0</v>
      </c>
      <c r="CO104" s="71"/>
      <c r="CP104" s="72"/>
      <c r="CQ104" s="72"/>
      <c r="CR104" s="72"/>
      <c r="CS104" s="72"/>
      <c r="CT104" s="72"/>
      <c r="CU104" s="72"/>
      <c r="CV104" s="72"/>
      <c r="CW104" s="72"/>
      <c r="CX104" s="72"/>
      <c r="CY104" s="72"/>
      <c r="CZ104" s="72"/>
      <c r="DA104" s="72"/>
      <c r="DB104" s="72"/>
      <c r="DC104" s="72"/>
      <c r="DD104" s="72"/>
      <c r="DE104" s="72"/>
      <c r="DF104" s="72"/>
      <c r="DG104" s="73"/>
      <c r="DH104" s="149">
        <f t="shared" si="201"/>
        <v>0</v>
      </c>
      <c r="DI104" s="149">
        <f t="shared" si="202"/>
        <v>0</v>
      </c>
      <c r="DJ104" s="149">
        <f t="shared" si="203"/>
        <v>0</v>
      </c>
      <c r="DK104" s="149">
        <f t="shared" si="204"/>
        <v>0</v>
      </c>
      <c r="DL104" s="149">
        <f t="shared" si="205"/>
        <v>0</v>
      </c>
      <c r="DM104" s="149">
        <f t="shared" si="206"/>
        <v>0</v>
      </c>
      <c r="DN104" s="149">
        <f t="shared" si="207"/>
        <v>0</v>
      </c>
      <c r="DO104" s="149">
        <f t="shared" si="208"/>
        <v>0</v>
      </c>
      <c r="DP104" s="149">
        <f t="shared" si="209"/>
        <v>0</v>
      </c>
      <c r="DQ104" s="149">
        <f t="shared" si="210"/>
        <v>0</v>
      </c>
      <c r="DR104" s="149">
        <f t="shared" si="211"/>
        <v>0</v>
      </c>
      <c r="DS104" s="149">
        <f t="shared" si="212"/>
        <v>0</v>
      </c>
      <c r="DT104" s="149">
        <f t="shared" si="213"/>
        <v>0</v>
      </c>
      <c r="DU104" s="149">
        <f t="shared" si="214"/>
        <v>0</v>
      </c>
      <c r="DV104" s="149">
        <f t="shared" si="215"/>
        <v>0</v>
      </c>
      <c r="DW104" s="149">
        <f t="shared" si="216"/>
        <v>0</v>
      </c>
      <c r="DX104" s="149">
        <f t="shared" si="217"/>
        <v>0</v>
      </c>
      <c r="DY104" s="149">
        <f t="shared" si="218"/>
        <v>0</v>
      </c>
      <c r="DZ104" s="149">
        <f t="shared" si="219"/>
        <v>0</v>
      </c>
      <c r="EA104" s="149">
        <f t="shared" si="219"/>
        <v>0</v>
      </c>
      <c r="EB104" s="149">
        <f t="shared" si="177"/>
        <v>0</v>
      </c>
      <c r="EC104" s="149">
        <f t="shared" si="220"/>
        <v>0</v>
      </c>
      <c r="ED104" s="150">
        <f t="shared" ca="1" si="178"/>
        <v>0</v>
      </c>
      <c r="EE104" s="74"/>
      <c r="EF104" s="68"/>
      <c r="EG104" s="149" t="str">
        <f t="shared" si="179"/>
        <v/>
      </c>
      <c r="EH104" s="149" t="str">
        <f t="shared" si="221"/>
        <v/>
      </c>
      <c r="EI104" s="149" t="str">
        <f t="shared" si="180"/>
        <v/>
      </c>
      <c r="EJ104" s="149">
        <f t="shared" ca="1" si="181"/>
        <v>0</v>
      </c>
      <c r="EK104" s="149">
        <f t="shared" si="182"/>
        <v>0</v>
      </c>
      <c r="EL104" s="149">
        <f t="shared" si="183"/>
        <v>0</v>
      </c>
    </row>
    <row r="105" spans="1:142" x14ac:dyDescent="0.35">
      <c r="A105" s="62">
        <f>ROWS($12:105)-1</f>
        <v>93</v>
      </c>
      <c r="B105" s="63"/>
      <c r="C105" s="64"/>
      <c r="D105" s="64"/>
      <c r="E105" s="65"/>
      <c r="F105" s="66"/>
      <c r="G105" s="67"/>
      <c r="H105" s="28">
        <f t="shared" si="143"/>
        <v>0</v>
      </c>
      <c r="I105" s="178">
        <f t="shared" si="184"/>
        <v>0</v>
      </c>
      <c r="J105" s="174">
        <f t="shared" si="144"/>
        <v>0</v>
      </c>
      <c r="K105" s="174">
        <f t="shared" si="145"/>
        <v>0</v>
      </c>
      <c r="L105" s="174">
        <f t="shared" si="146"/>
        <v>0</v>
      </c>
      <c r="M105" s="174">
        <f t="shared" si="185"/>
        <v>0</v>
      </c>
      <c r="N105" s="174">
        <f t="shared" si="186"/>
        <v>0</v>
      </c>
      <c r="O105" s="174">
        <f t="shared" si="187"/>
        <v>0</v>
      </c>
      <c r="P105" s="174">
        <f t="shared" si="147"/>
        <v>0</v>
      </c>
      <c r="Q105" s="174">
        <f t="shared" si="148"/>
        <v>0</v>
      </c>
      <c r="R105" s="174">
        <f t="shared" si="149"/>
        <v>0</v>
      </c>
      <c r="S105" s="68"/>
      <c r="T105" s="174">
        <f t="shared" si="150"/>
        <v>0</v>
      </c>
      <c r="U105" s="174">
        <f t="shared" si="188"/>
        <v>0</v>
      </c>
      <c r="V105" s="174">
        <f t="shared" si="189"/>
        <v>0</v>
      </c>
      <c r="W105" s="174">
        <f t="shared" si="151"/>
        <v>0</v>
      </c>
      <c r="X105" s="174">
        <f t="shared" si="190"/>
        <v>0</v>
      </c>
      <c r="Y105" s="174">
        <f t="shared" si="152"/>
        <v>0</v>
      </c>
      <c r="Z105" s="174">
        <f t="shared" si="153"/>
        <v>0</v>
      </c>
      <c r="AA105" s="174">
        <f t="shared" si="154"/>
        <v>0</v>
      </c>
      <c r="AB105" s="221"/>
      <c r="AC105" s="174">
        <f t="shared" si="155"/>
        <v>0</v>
      </c>
      <c r="AD105" s="179">
        <f t="shared" si="191"/>
        <v>0</v>
      </c>
      <c r="AE105" s="69"/>
      <c r="AF105" s="70"/>
      <c r="AG105" s="149">
        <f t="shared" si="156"/>
        <v>0</v>
      </c>
      <c r="AH105" s="176">
        <f t="shared" si="157"/>
        <v>0</v>
      </c>
      <c r="AI105" s="174">
        <f t="shared" si="192"/>
        <v>0</v>
      </c>
      <c r="AJ105" s="149">
        <f t="shared" si="227"/>
        <v>0</v>
      </c>
      <c r="AK105" s="71"/>
      <c r="AL105" s="72"/>
      <c r="AM105" s="72"/>
      <c r="AN105" s="72"/>
      <c r="AO105" s="72"/>
      <c r="AP105" s="72"/>
      <c r="AQ105" s="72"/>
      <c r="AR105" s="72"/>
      <c r="AS105" s="72"/>
      <c r="AT105" s="72"/>
      <c r="AU105" s="72"/>
      <c r="AV105" s="72"/>
      <c r="AW105" s="72"/>
      <c r="AX105" s="72"/>
      <c r="AY105" s="72"/>
      <c r="AZ105" s="72"/>
      <c r="BA105" s="72"/>
      <c r="BB105" s="72"/>
      <c r="BC105" s="72"/>
      <c r="BD105" s="72"/>
      <c r="BE105" s="72"/>
      <c r="BF105" s="72"/>
      <c r="BG105" s="72"/>
      <c r="BH105" s="72"/>
      <c r="BI105" s="72"/>
      <c r="BJ105" s="180">
        <f t="shared" si="194"/>
        <v>1</v>
      </c>
      <c r="BK105" s="149">
        <f t="shared" si="228"/>
        <v>0</v>
      </c>
      <c r="BL105" s="149">
        <f t="shared" si="229"/>
        <v>0</v>
      </c>
      <c r="BM105" s="149">
        <f t="shared" si="230"/>
        <v>0</v>
      </c>
      <c r="BN105" s="149">
        <f t="shared" si="231"/>
        <v>0</v>
      </c>
      <c r="BO105" s="149">
        <f t="shared" si="232"/>
        <v>0</v>
      </c>
      <c r="BP105" s="149">
        <f t="shared" si="233"/>
        <v>0</v>
      </c>
      <c r="BQ105" s="149">
        <f t="shared" si="234"/>
        <v>0</v>
      </c>
      <c r="BR105" s="149">
        <f t="shared" si="235"/>
        <v>0</v>
      </c>
      <c r="BS105" s="149">
        <f t="shared" si="236"/>
        <v>0</v>
      </c>
      <c r="BT105" s="149">
        <f t="shared" si="237"/>
        <v>0</v>
      </c>
      <c r="BU105" s="149">
        <f t="shared" si="238"/>
        <v>0</v>
      </c>
      <c r="BV105" s="149">
        <f t="shared" si="239"/>
        <v>0</v>
      </c>
      <c r="BW105" s="149">
        <f t="shared" si="240"/>
        <v>0</v>
      </c>
      <c r="BX105" s="149">
        <f t="shared" si="241"/>
        <v>0</v>
      </c>
      <c r="BY105" s="149">
        <f t="shared" si="242"/>
        <v>0</v>
      </c>
      <c r="BZ105" s="149">
        <f t="shared" si="243"/>
        <v>0</v>
      </c>
      <c r="CA105" s="149">
        <f t="shared" si="244"/>
        <v>0</v>
      </c>
      <c r="CB105" s="149">
        <f t="shared" si="245"/>
        <v>0</v>
      </c>
      <c r="CC105" s="149">
        <f t="shared" si="246"/>
        <v>0</v>
      </c>
      <c r="CD105" s="149">
        <f t="shared" si="247"/>
        <v>0</v>
      </c>
      <c r="CE105" s="149">
        <f t="shared" si="223"/>
        <v>0</v>
      </c>
      <c r="CF105" s="149">
        <f t="shared" si="224"/>
        <v>0</v>
      </c>
      <c r="CG105" s="149">
        <f t="shared" si="225"/>
        <v>0</v>
      </c>
      <c r="CH105" s="149">
        <f t="shared" si="226"/>
        <v>0</v>
      </c>
      <c r="CI105" s="149">
        <f t="shared" si="196"/>
        <v>0</v>
      </c>
      <c r="CJ105" s="149">
        <f t="shared" si="197"/>
        <v>0</v>
      </c>
      <c r="CK105" s="149">
        <f t="shared" si="198"/>
        <v>0</v>
      </c>
      <c r="CL105" s="149">
        <f t="shared" si="248"/>
        <v>0</v>
      </c>
      <c r="CM105" s="149">
        <f t="shared" si="199"/>
        <v>0</v>
      </c>
      <c r="CN105" s="150">
        <f t="shared" si="200"/>
        <v>0</v>
      </c>
      <c r="CO105" s="71"/>
      <c r="CP105" s="72"/>
      <c r="CQ105" s="72"/>
      <c r="CR105" s="72"/>
      <c r="CS105" s="72"/>
      <c r="CT105" s="72"/>
      <c r="CU105" s="72"/>
      <c r="CV105" s="72"/>
      <c r="CW105" s="72"/>
      <c r="CX105" s="72"/>
      <c r="CY105" s="72"/>
      <c r="CZ105" s="72"/>
      <c r="DA105" s="72"/>
      <c r="DB105" s="72"/>
      <c r="DC105" s="72"/>
      <c r="DD105" s="72"/>
      <c r="DE105" s="72"/>
      <c r="DF105" s="72"/>
      <c r="DG105" s="73"/>
      <c r="DH105" s="149">
        <f t="shared" si="201"/>
        <v>0</v>
      </c>
      <c r="DI105" s="149">
        <f t="shared" si="202"/>
        <v>0</v>
      </c>
      <c r="DJ105" s="149">
        <f t="shared" si="203"/>
        <v>0</v>
      </c>
      <c r="DK105" s="149">
        <f t="shared" si="204"/>
        <v>0</v>
      </c>
      <c r="DL105" s="149">
        <f t="shared" si="205"/>
        <v>0</v>
      </c>
      <c r="DM105" s="149">
        <f t="shared" si="206"/>
        <v>0</v>
      </c>
      <c r="DN105" s="149">
        <f t="shared" si="207"/>
        <v>0</v>
      </c>
      <c r="DO105" s="149">
        <f t="shared" si="208"/>
        <v>0</v>
      </c>
      <c r="DP105" s="149">
        <f t="shared" si="209"/>
        <v>0</v>
      </c>
      <c r="DQ105" s="149">
        <f t="shared" si="210"/>
        <v>0</v>
      </c>
      <c r="DR105" s="149">
        <f t="shared" si="211"/>
        <v>0</v>
      </c>
      <c r="DS105" s="149">
        <f t="shared" si="212"/>
        <v>0</v>
      </c>
      <c r="DT105" s="149">
        <f t="shared" si="213"/>
        <v>0</v>
      </c>
      <c r="DU105" s="149">
        <f t="shared" si="214"/>
        <v>0</v>
      </c>
      <c r="DV105" s="149">
        <f t="shared" si="215"/>
        <v>0</v>
      </c>
      <c r="DW105" s="149">
        <f t="shared" si="216"/>
        <v>0</v>
      </c>
      <c r="DX105" s="149">
        <f t="shared" si="217"/>
        <v>0</v>
      </c>
      <c r="DY105" s="149">
        <f t="shared" si="218"/>
        <v>0</v>
      </c>
      <c r="DZ105" s="149">
        <f t="shared" si="219"/>
        <v>0</v>
      </c>
      <c r="EA105" s="149">
        <f t="shared" si="219"/>
        <v>0</v>
      </c>
      <c r="EB105" s="149">
        <f t="shared" si="177"/>
        <v>0</v>
      </c>
      <c r="EC105" s="149">
        <f t="shared" si="220"/>
        <v>0</v>
      </c>
      <c r="ED105" s="150">
        <f t="shared" ca="1" si="178"/>
        <v>0</v>
      </c>
      <c r="EE105" s="74"/>
      <c r="EF105" s="68"/>
      <c r="EG105" s="149" t="str">
        <f t="shared" si="179"/>
        <v/>
      </c>
      <c r="EH105" s="149" t="str">
        <f t="shared" si="221"/>
        <v/>
      </c>
      <c r="EI105" s="149" t="str">
        <f t="shared" si="180"/>
        <v/>
      </c>
      <c r="EJ105" s="149">
        <f t="shared" ca="1" si="181"/>
        <v>0</v>
      </c>
      <c r="EK105" s="149">
        <f t="shared" si="182"/>
        <v>0</v>
      </c>
      <c r="EL105" s="149">
        <f t="shared" si="183"/>
        <v>0</v>
      </c>
    </row>
    <row r="106" spans="1:142" x14ac:dyDescent="0.35">
      <c r="A106" s="62">
        <f>ROWS($12:106)-1</f>
        <v>94</v>
      </c>
      <c r="B106" s="63"/>
      <c r="C106" s="64"/>
      <c r="D106" s="64"/>
      <c r="E106" s="65"/>
      <c r="F106" s="66"/>
      <c r="G106" s="67"/>
      <c r="H106" s="28">
        <f t="shared" si="143"/>
        <v>0</v>
      </c>
      <c r="I106" s="178">
        <f t="shared" si="184"/>
        <v>0</v>
      </c>
      <c r="J106" s="174">
        <f t="shared" si="144"/>
        <v>0</v>
      </c>
      <c r="K106" s="174">
        <f t="shared" si="145"/>
        <v>0</v>
      </c>
      <c r="L106" s="174">
        <f t="shared" si="146"/>
        <v>0</v>
      </c>
      <c r="M106" s="174">
        <f t="shared" si="185"/>
        <v>0</v>
      </c>
      <c r="N106" s="174">
        <f t="shared" si="186"/>
        <v>0</v>
      </c>
      <c r="O106" s="174">
        <f t="shared" si="187"/>
        <v>0</v>
      </c>
      <c r="P106" s="174">
        <f t="shared" si="147"/>
        <v>0</v>
      </c>
      <c r="Q106" s="174">
        <f t="shared" si="148"/>
        <v>0</v>
      </c>
      <c r="R106" s="174">
        <f t="shared" si="149"/>
        <v>0</v>
      </c>
      <c r="S106" s="68"/>
      <c r="T106" s="174">
        <f t="shared" si="150"/>
        <v>0</v>
      </c>
      <c r="U106" s="174">
        <f t="shared" si="188"/>
        <v>0</v>
      </c>
      <c r="V106" s="174">
        <f t="shared" si="189"/>
        <v>0</v>
      </c>
      <c r="W106" s="174">
        <f t="shared" si="151"/>
        <v>0</v>
      </c>
      <c r="X106" s="174">
        <f t="shared" si="190"/>
        <v>0</v>
      </c>
      <c r="Y106" s="174">
        <f t="shared" si="152"/>
        <v>0</v>
      </c>
      <c r="Z106" s="174">
        <f t="shared" si="153"/>
        <v>0</v>
      </c>
      <c r="AA106" s="174">
        <f t="shared" si="154"/>
        <v>0</v>
      </c>
      <c r="AB106" s="221"/>
      <c r="AC106" s="174">
        <f t="shared" si="155"/>
        <v>0</v>
      </c>
      <c r="AD106" s="179">
        <f t="shared" si="191"/>
        <v>0</v>
      </c>
      <c r="AE106" s="69"/>
      <c r="AF106" s="70"/>
      <c r="AG106" s="149">
        <f t="shared" si="156"/>
        <v>0</v>
      </c>
      <c r="AH106" s="176">
        <f t="shared" si="157"/>
        <v>0</v>
      </c>
      <c r="AI106" s="174">
        <f t="shared" si="192"/>
        <v>0</v>
      </c>
      <c r="AJ106" s="149">
        <f t="shared" si="227"/>
        <v>0</v>
      </c>
      <c r="AK106" s="71"/>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180">
        <f t="shared" si="194"/>
        <v>1</v>
      </c>
      <c r="BK106" s="149">
        <f t="shared" si="228"/>
        <v>0</v>
      </c>
      <c r="BL106" s="149">
        <f t="shared" si="229"/>
        <v>0</v>
      </c>
      <c r="BM106" s="149">
        <f t="shared" si="230"/>
        <v>0</v>
      </c>
      <c r="BN106" s="149">
        <f t="shared" si="231"/>
        <v>0</v>
      </c>
      <c r="BO106" s="149">
        <f t="shared" si="232"/>
        <v>0</v>
      </c>
      <c r="BP106" s="149">
        <f t="shared" si="233"/>
        <v>0</v>
      </c>
      <c r="BQ106" s="149">
        <f t="shared" si="234"/>
        <v>0</v>
      </c>
      <c r="BR106" s="149">
        <f t="shared" si="235"/>
        <v>0</v>
      </c>
      <c r="BS106" s="149">
        <f t="shared" si="236"/>
        <v>0</v>
      </c>
      <c r="BT106" s="149">
        <f t="shared" si="237"/>
        <v>0</v>
      </c>
      <c r="BU106" s="149">
        <f t="shared" si="238"/>
        <v>0</v>
      </c>
      <c r="BV106" s="149">
        <f t="shared" si="239"/>
        <v>0</v>
      </c>
      <c r="BW106" s="149">
        <f t="shared" si="240"/>
        <v>0</v>
      </c>
      <c r="BX106" s="149">
        <f t="shared" si="241"/>
        <v>0</v>
      </c>
      <c r="BY106" s="149">
        <f t="shared" si="242"/>
        <v>0</v>
      </c>
      <c r="BZ106" s="149">
        <f t="shared" si="243"/>
        <v>0</v>
      </c>
      <c r="CA106" s="149">
        <f t="shared" si="244"/>
        <v>0</v>
      </c>
      <c r="CB106" s="149">
        <f t="shared" si="245"/>
        <v>0</v>
      </c>
      <c r="CC106" s="149">
        <f t="shared" si="246"/>
        <v>0</v>
      </c>
      <c r="CD106" s="149">
        <f t="shared" si="247"/>
        <v>0</v>
      </c>
      <c r="CE106" s="149">
        <f t="shared" si="223"/>
        <v>0</v>
      </c>
      <c r="CF106" s="149">
        <f t="shared" si="224"/>
        <v>0</v>
      </c>
      <c r="CG106" s="149">
        <f t="shared" si="225"/>
        <v>0</v>
      </c>
      <c r="CH106" s="149">
        <f t="shared" si="226"/>
        <v>0</v>
      </c>
      <c r="CI106" s="149">
        <f t="shared" si="196"/>
        <v>0</v>
      </c>
      <c r="CJ106" s="149">
        <f t="shared" si="197"/>
        <v>0</v>
      </c>
      <c r="CK106" s="149">
        <f t="shared" si="198"/>
        <v>0</v>
      </c>
      <c r="CL106" s="149">
        <f t="shared" si="248"/>
        <v>0</v>
      </c>
      <c r="CM106" s="149">
        <f t="shared" si="199"/>
        <v>0</v>
      </c>
      <c r="CN106" s="150">
        <f t="shared" si="200"/>
        <v>0</v>
      </c>
      <c r="CO106" s="71"/>
      <c r="CP106" s="72"/>
      <c r="CQ106" s="72"/>
      <c r="CR106" s="72"/>
      <c r="CS106" s="72"/>
      <c r="CT106" s="72"/>
      <c r="CU106" s="72"/>
      <c r="CV106" s="72"/>
      <c r="CW106" s="72"/>
      <c r="CX106" s="72"/>
      <c r="CY106" s="72"/>
      <c r="CZ106" s="72"/>
      <c r="DA106" s="72"/>
      <c r="DB106" s="72"/>
      <c r="DC106" s="72"/>
      <c r="DD106" s="72"/>
      <c r="DE106" s="72"/>
      <c r="DF106" s="72"/>
      <c r="DG106" s="73"/>
      <c r="DH106" s="149">
        <f t="shared" si="201"/>
        <v>0</v>
      </c>
      <c r="DI106" s="149">
        <f t="shared" si="202"/>
        <v>0</v>
      </c>
      <c r="DJ106" s="149">
        <f t="shared" si="203"/>
        <v>0</v>
      </c>
      <c r="DK106" s="149">
        <f t="shared" si="204"/>
        <v>0</v>
      </c>
      <c r="DL106" s="149">
        <f t="shared" si="205"/>
        <v>0</v>
      </c>
      <c r="DM106" s="149">
        <f t="shared" si="206"/>
        <v>0</v>
      </c>
      <c r="DN106" s="149">
        <f t="shared" si="207"/>
        <v>0</v>
      </c>
      <c r="DO106" s="149">
        <f t="shared" si="208"/>
        <v>0</v>
      </c>
      <c r="DP106" s="149">
        <f t="shared" si="209"/>
        <v>0</v>
      </c>
      <c r="DQ106" s="149">
        <f t="shared" si="210"/>
        <v>0</v>
      </c>
      <c r="DR106" s="149">
        <f t="shared" si="211"/>
        <v>0</v>
      </c>
      <c r="DS106" s="149">
        <f t="shared" si="212"/>
        <v>0</v>
      </c>
      <c r="DT106" s="149">
        <f t="shared" si="213"/>
        <v>0</v>
      </c>
      <c r="DU106" s="149">
        <f t="shared" si="214"/>
        <v>0</v>
      </c>
      <c r="DV106" s="149">
        <f t="shared" si="215"/>
        <v>0</v>
      </c>
      <c r="DW106" s="149">
        <f t="shared" si="216"/>
        <v>0</v>
      </c>
      <c r="DX106" s="149">
        <f t="shared" si="217"/>
        <v>0</v>
      </c>
      <c r="DY106" s="149">
        <f t="shared" si="218"/>
        <v>0</v>
      </c>
      <c r="DZ106" s="149">
        <f t="shared" si="219"/>
        <v>0</v>
      </c>
      <c r="EA106" s="149">
        <f t="shared" si="219"/>
        <v>0</v>
      </c>
      <c r="EB106" s="149">
        <f t="shared" si="177"/>
        <v>0</v>
      </c>
      <c r="EC106" s="149">
        <f t="shared" si="220"/>
        <v>0</v>
      </c>
      <c r="ED106" s="150">
        <f t="shared" ca="1" si="178"/>
        <v>0</v>
      </c>
      <c r="EE106" s="74"/>
      <c r="EF106" s="68"/>
      <c r="EG106" s="149" t="str">
        <f t="shared" si="179"/>
        <v/>
      </c>
      <c r="EH106" s="149" t="str">
        <f t="shared" si="221"/>
        <v/>
      </c>
      <c r="EI106" s="149" t="str">
        <f t="shared" si="180"/>
        <v/>
      </c>
      <c r="EJ106" s="149">
        <f t="shared" ca="1" si="181"/>
        <v>0</v>
      </c>
      <c r="EK106" s="149">
        <f t="shared" si="182"/>
        <v>0</v>
      </c>
      <c r="EL106" s="149">
        <f t="shared" si="183"/>
        <v>0</v>
      </c>
    </row>
    <row r="107" spans="1:142" x14ac:dyDescent="0.35">
      <c r="A107" s="62">
        <f>ROWS($12:107)-1</f>
        <v>95</v>
      </c>
      <c r="B107" s="63"/>
      <c r="C107" s="64"/>
      <c r="D107" s="64"/>
      <c r="E107" s="65"/>
      <c r="F107" s="66"/>
      <c r="G107" s="67"/>
      <c r="H107" s="28">
        <f t="shared" si="143"/>
        <v>0</v>
      </c>
      <c r="I107" s="178">
        <f t="shared" si="184"/>
        <v>0</v>
      </c>
      <c r="J107" s="174">
        <f t="shared" si="144"/>
        <v>0</v>
      </c>
      <c r="K107" s="174">
        <f t="shared" si="145"/>
        <v>0</v>
      </c>
      <c r="L107" s="174">
        <f t="shared" si="146"/>
        <v>0</v>
      </c>
      <c r="M107" s="174">
        <f t="shared" si="185"/>
        <v>0</v>
      </c>
      <c r="N107" s="174">
        <f t="shared" si="186"/>
        <v>0</v>
      </c>
      <c r="O107" s="174">
        <f t="shared" si="187"/>
        <v>0</v>
      </c>
      <c r="P107" s="174">
        <f t="shared" si="147"/>
        <v>0</v>
      </c>
      <c r="Q107" s="174">
        <f t="shared" si="148"/>
        <v>0</v>
      </c>
      <c r="R107" s="174">
        <f t="shared" si="149"/>
        <v>0</v>
      </c>
      <c r="S107" s="68"/>
      <c r="T107" s="174">
        <f t="shared" si="150"/>
        <v>0</v>
      </c>
      <c r="U107" s="174">
        <f t="shared" si="188"/>
        <v>0</v>
      </c>
      <c r="V107" s="174">
        <f t="shared" si="189"/>
        <v>0</v>
      </c>
      <c r="W107" s="174">
        <f t="shared" si="151"/>
        <v>0</v>
      </c>
      <c r="X107" s="174">
        <f t="shared" si="190"/>
        <v>0</v>
      </c>
      <c r="Y107" s="174">
        <f t="shared" si="152"/>
        <v>0</v>
      </c>
      <c r="Z107" s="174">
        <f t="shared" si="153"/>
        <v>0</v>
      </c>
      <c r="AA107" s="174">
        <f t="shared" si="154"/>
        <v>0</v>
      </c>
      <c r="AB107" s="221"/>
      <c r="AC107" s="174">
        <f t="shared" si="155"/>
        <v>0</v>
      </c>
      <c r="AD107" s="179">
        <f t="shared" si="191"/>
        <v>0</v>
      </c>
      <c r="AE107" s="69"/>
      <c r="AF107" s="70"/>
      <c r="AG107" s="149">
        <f t="shared" si="156"/>
        <v>0</v>
      </c>
      <c r="AH107" s="176">
        <f t="shared" si="157"/>
        <v>0</v>
      </c>
      <c r="AI107" s="174">
        <f t="shared" si="192"/>
        <v>0</v>
      </c>
      <c r="AJ107" s="149">
        <f t="shared" si="227"/>
        <v>0</v>
      </c>
      <c r="AK107" s="71"/>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180">
        <f t="shared" si="194"/>
        <v>1</v>
      </c>
      <c r="BK107" s="149">
        <f t="shared" si="228"/>
        <v>0</v>
      </c>
      <c r="BL107" s="149">
        <f t="shared" si="229"/>
        <v>0</v>
      </c>
      <c r="BM107" s="149">
        <f t="shared" si="230"/>
        <v>0</v>
      </c>
      <c r="BN107" s="149">
        <f t="shared" si="231"/>
        <v>0</v>
      </c>
      <c r="BO107" s="149">
        <f t="shared" si="232"/>
        <v>0</v>
      </c>
      <c r="BP107" s="149">
        <f t="shared" si="233"/>
        <v>0</v>
      </c>
      <c r="BQ107" s="149">
        <f t="shared" si="234"/>
        <v>0</v>
      </c>
      <c r="BR107" s="149">
        <f t="shared" si="235"/>
        <v>0</v>
      </c>
      <c r="BS107" s="149">
        <f t="shared" si="236"/>
        <v>0</v>
      </c>
      <c r="BT107" s="149">
        <f t="shared" si="237"/>
        <v>0</v>
      </c>
      <c r="BU107" s="149">
        <f t="shared" si="238"/>
        <v>0</v>
      </c>
      <c r="BV107" s="149">
        <f t="shared" si="239"/>
        <v>0</v>
      </c>
      <c r="BW107" s="149">
        <f t="shared" si="240"/>
        <v>0</v>
      </c>
      <c r="BX107" s="149">
        <f t="shared" si="241"/>
        <v>0</v>
      </c>
      <c r="BY107" s="149">
        <f t="shared" si="242"/>
        <v>0</v>
      </c>
      <c r="BZ107" s="149">
        <f t="shared" si="243"/>
        <v>0</v>
      </c>
      <c r="CA107" s="149">
        <f t="shared" si="244"/>
        <v>0</v>
      </c>
      <c r="CB107" s="149">
        <f t="shared" si="245"/>
        <v>0</v>
      </c>
      <c r="CC107" s="149">
        <f t="shared" si="246"/>
        <v>0</v>
      </c>
      <c r="CD107" s="149">
        <f t="shared" si="247"/>
        <v>0</v>
      </c>
      <c r="CE107" s="149">
        <f t="shared" si="223"/>
        <v>0</v>
      </c>
      <c r="CF107" s="149">
        <f t="shared" si="224"/>
        <v>0</v>
      </c>
      <c r="CG107" s="149">
        <f t="shared" si="225"/>
        <v>0</v>
      </c>
      <c r="CH107" s="149">
        <f t="shared" si="226"/>
        <v>0</v>
      </c>
      <c r="CI107" s="149">
        <f t="shared" si="196"/>
        <v>0</v>
      </c>
      <c r="CJ107" s="149">
        <f t="shared" si="197"/>
        <v>0</v>
      </c>
      <c r="CK107" s="149">
        <f t="shared" si="198"/>
        <v>0</v>
      </c>
      <c r="CL107" s="149">
        <f t="shared" si="248"/>
        <v>0</v>
      </c>
      <c r="CM107" s="149">
        <f t="shared" si="199"/>
        <v>0</v>
      </c>
      <c r="CN107" s="150">
        <f t="shared" si="200"/>
        <v>0</v>
      </c>
      <c r="CO107" s="71"/>
      <c r="CP107" s="72"/>
      <c r="CQ107" s="72"/>
      <c r="CR107" s="72"/>
      <c r="CS107" s="72"/>
      <c r="CT107" s="72"/>
      <c r="CU107" s="72"/>
      <c r="CV107" s="72"/>
      <c r="CW107" s="72"/>
      <c r="CX107" s="72"/>
      <c r="CY107" s="72"/>
      <c r="CZ107" s="72"/>
      <c r="DA107" s="72"/>
      <c r="DB107" s="72"/>
      <c r="DC107" s="72"/>
      <c r="DD107" s="72"/>
      <c r="DE107" s="72"/>
      <c r="DF107" s="72"/>
      <c r="DG107" s="73"/>
      <c r="DH107" s="149">
        <f t="shared" si="201"/>
        <v>0</v>
      </c>
      <c r="DI107" s="149">
        <f t="shared" si="202"/>
        <v>0</v>
      </c>
      <c r="DJ107" s="149">
        <f t="shared" si="203"/>
        <v>0</v>
      </c>
      <c r="DK107" s="149">
        <f t="shared" si="204"/>
        <v>0</v>
      </c>
      <c r="DL107" s="149">
        <f t="shared" si="205"/>
        <v>0</v>
      </c>
      <c r="DM107" s="149">
        <f t="shared" si="206"/>
        <v>0</v>
      </c>
      <c r="DN107" s="149">
        <f t="shared" si="207"/>
        <v>0</v>
      </c>
      <c r="DO107" s="149">
        <f t="shared" si="208"/>
        <v>0</v>
      </c>
      <c r="DP107" s="149">
        <f t="shared" si="209"/>
        <v>0</v>
      </c>
      <c r="DQ107" s="149">
        <f t="shared" si="210"/>
        <v>0</v>
      </c>
      <c r="DR107" s="149">
        <f t="shared" si="211"/>
        <v>0</v>
      </c>
      <c r="DS107" s="149">
        <f t="shared" si="212"/>
        <v>0</v>
      </c>
      <c r="DT107" s="149">
        <f t="shared" si="213"/>
        <v>0</v>
      </c>
      <c r="DU107" s="149">
        <f t="shared" si="214"/>
        <v>0</v>
      </c>
      <c r="DV107" s="149">
        <f t="shared" si="215"/>
        <v>0</v>
      </c>
      <c r="DW107" s="149">
        <f t="shared" si="216"/>
        <v>0</v>
      </c>
      <c r="DX107" s="149">
        <f t="shared" si="217"/>
        <v>0</v>
      </c>
      <c r="DY107" s="149">
        <f t="shared" si="218"/>
        <v>0</v>
      </c>
      <c r="DZ107" s="149">
        <f t="shared" si="219"/>
        <v>0</v>
      </c>
      <c r="EA107" s="149">
        <f t="shared" si="219"/>
        <v>0</v>
      </c>
      <c r="EB107" s="149">
        <f t="shared" si="177"/>
        <v>0</v>
      </c>
      <c r="EC107" s="149">
        <f t="shared" si="220"/>
        <v>0</v>
      </c>
      <c r="ED107" s="150">
        <f t="shared" ca="1" si="178"/>
        <v>0</v>
      </c>
      <c r="EE107" s="74"/>
      <c r="EF107" s="68"/>
      <c r="EG107" s="149" t="str">
        <f t="shared" si="179"/>
        <v/>
      </c>
      <c r="EH107" s="149" t="str">
        <f t="shared" si="221"/>
        <v/>
      </c>
      <c r="EI107" s="149" t="str">
        <f t="shared" si="180"/>
        <v/>
      </c>
      <c r="EJ107" s="149">
        <f t="shared" ca="1" si="181"/>
        <v>0</v>
      </c>
      <c r="EK107" s="149">
        <f t="shared" si="182"/>
        <v>0</v>
      </c>
      <c r="EL107" s="149">
        <f t="shared" si="183"/>
        <v>0</v>
      </c>
    </row>
    <row r="108" spans="1:142" x14ac:dyDescent="0.35">
      <c r="A108" s="62">
        <f>ROWS($12:108)-1</f>
        <v>96</v>
      </c>
      <c r="B108" s="63"/>
      <c r="C108" s="64"/>
      <c r="D108" s="64"/>
      <c r="E108" s="65"/>
      <c r="F108" s="66"/>
      <c r="G108" s="67"/>
      <c r="H108" s="28">
        <f t="shared" si="143"/>
        <v>0</v>
      </c>
      <c r="I108" s="178">
        <f t="shared" si="184"/>
        <v>0</v>
      </c>
      <c r="J108" s="174">
        <f t="shared" si="144"/>
        <v>0</v>
      </c>
      <c r="K108" s="174">
        <f t="shared" si="145"/>
        <v>0</v>
      </c>
      <c r="L108" s="174">
        <f t="shared" si="146"/>
        <v>0</v>
      </c>
      <c r="M108" s="174">
        <f t="shared" si="185"/>
        <v>0</v>
      </c>
      <c r="N108" s="174">
        <f t="shared" si="186"/>
        <v>0</v>
      </c>
      <c r="O108" s="174">
        <f t="shared" si="187"/>
        <v>0</v>
      </c>
      <c r="P108" s="174">
        <f t="shared" si="147"/>
        <v>0</v>
      </c>
      <c r="Q108" s="174">
        <f t="shared" si="148"/>
        <v>0</v>
      </c>
      <c r="R108" s="174">
        <f t="shared" si="149"/>
        <v>0</v>
      </c>
      <c r="S108" s="68"/>
      <c r="T108" s="174">
        <f t="shared" si="150"/>
        <v>0</v>
      </c>
      <c r="U108" s="174">
        <f t="shared" si="188"/>
        <v>0</v>
      </c>
      <c r="V108" s="174">
        <f t="shared" si="189"/>
        <v>0</v>
      </c>
      <c r="W108" s="174">
        <f t="shared" si="151"/>
        <v>0</v>
      </c>
      <c r="X108" s="174">
        <f t="shared" si="190"/>
        <v>0</v>
      </c>
      <c r="Y108" s="174">
        <f t="shared" si="152"/>
        <v>0</v>
      </c>
      <c r="Z108" s="174">
        <f t="shared" si="153"/>
        <v>0</v>
      </c>
      <c r="AA108" s="174">
        <f t="shared" si="154"/>
        <v>0</v>
      </c>
      <c r="AB108" s="221"/>
      <c r="AC108" s="174">
        <f t="shared" si="155"/>
        <v>0</v>
      </c>
      <c r="AD108" s="179">
        <f t="shared" si="191"/>
        <v>0</v>
      </c>
      <c r="AE108" s="69"/>
      <c r="AF108" s="70"/>
      <c r="AG108" s="149">
        <f t="shared" si="156"/>
        <v>0</v>
      </c>
      <c r="AH108" s="176">
        <f t="shared" si="157"/>
        <v>0</v>
      </c>
      <c r="AI108" s="174">
        <f t="shared" si="192"/>
        <v>0</v>
      </c>
      <c r="AJ108" s="149">
        <f t="shared" si="227"/>
        <v>0</v>
      </c>
      <c r="AK108" s="71"/>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180">
        <f t="shared" si="194"/>
        <v>1</v>
      </c>
      <c r="BK108" s="149">
        <f t="shared" si="228"/>
        <v>0</v>
      </c>
      <c r="BL108" s="149">
        <f t="shared" si="229"/>
        <v>0</v>
      </c>
      <c r="BM108" s="149">
        <f t="shared" si="230"/>
        <v>0</v>
      </c>
      <c r="BN108" s="149">
        <f t="shared" si="231"/>
        <v>0</v>
      </c>
      <c r="BO108" s="149">
        <f t="shared" si="232"/>
        <v>0</v>
      </c>
      <c r="BP108" s="149">
        <f t="shared" si="233"/>
        <v>0</v>
      </c>
      <c r="BQ108" s="149">
        <f t="shared" si="234"/>
        <v>0</v>
      </c>
      <c r="BR108" s="149">
        <f t="shared" si="235"/>
        <v>0</v>
      </c>
      <c r="BS108" s="149">
        <f t="shared" si="236"/>
        <v>0</v>
      </c>
      <c r="BT108" s="149">
        <f t="shared" si="237"/>
        <v>0</v>
      </c>
      <c r="BU108" s="149">
        <f t="shared" si="238"/>
        <v>0</v>
      </c>
      <c r="BV108" s="149">
        <f t="shared" si="239"/>
        <v>0</v>
      </c>
      <c r="BW108" s="149">
        <f t="shared" si="240"/>
        <v>0</v>
      </c>
      <c r="BX108" s="149">
        <f t="shared" si="241"/>
        <v>0</v>
      </c>
      <c r="BY108" s="149">
        <f t="shared" si="242"/>
        <v>0</v>
      </c>
      <c r="BZ108" s="149">
        <f t="shared" si="243"/>
        <v>0</v>
      </c>
      <c r="CA108" s="149">
        <f t="shared" si="244"/>
        <v>0</v>
      </c>
      <c r="CB108" s="149">
        <f t="shared" si="245"/>
        <v>0</v>
      </c>
      <c r="CC108" s="149">
        <f t="shared" si="246"/>
        <v>0</v>
      </c>
      <c r="CD108" s="149">
        <f t="shared" si="247"/>
        <v>0</v>
      </c>
      <c r="CE108" s="149">
        <f t="shared" si="223"/>
        <v>0</v>
      </c>
      <c r="CF108" s="149">
        <f t="shared" si="224"/>
        <v>0</v>
      </c>
      <c r="CG108" s="149">
        <f t="shared" si="225"/>
        <v>0</v>
      </c>
      <c r="CH108" s="149">
        <f t="shared" si="226"/>
        <v>0</v>
      </c>
      <c r="CI108" s="149">
        <f t="shared" si="196"/>
        <v>0</v>
      </c>
      <c r="CJ108" s="149">
        <f t="shared" si="197"/>
        <v>0</v>
      </c>
      <c r="CK108" s="149">
        <f t="shared" si="198"/>
        <v>0</v>
      </c>
      <c r="CL108" s="149">
        <f t="shared" si="248"/>
        <v>0</v>
      </c>
      <c r="CM108" s="149">
        <f t="shared" si="199"/>
        <v>0</v>
      </c>
      <c r="CN108" s="150">
        <f t="shared" si="200"/>
        <v>0</v>
      </c>
      <c r="CO108" s="71"/>
      <c r="CP108" s="72"/>
      <c r="CQ108" s="72"/>
      <c r="CR108" s="72"/>
      <c r="CS108" s="72"/>
      <c r="CT108" s="72"/>
      <c r="CU108" s="72"/>
      <c r="CV108" s="72"/>
      <c r="CW108" s="72"/>
      <c r="CX108" s="72"/>
      <c r="CY108" s="72"/>
      <c r="CZ108" s="72"/>
      <c r="DA108" s="72"/>
      <c r="DB108" s="72"/>
      <c r="DC108" s="72"/>
      <c r="DD108" s="72"/>
      <c r="DE108" s="72"/>
      <c r="DF108" s="72"/>
      <c r="DG108" s="73"/>
      <c r="DH108" s="149">
        <f t="shared" si="201"/>
        <v>0</v>
      </c>
      <c r="DI108" s="149">
        <f t="shared" si="202"/>
        <v>0</v>
      </c>
      <c r="DJ108" s="149">
        <f t="shared" si="203"/>
        <v>0</v>
      </c>
      <c r="DK108" s="149">
        <f t="shared" si="204"/>
        <v>0</v>
      </c>
      <c r="DL108" s="149">
        <f t="shared" si="205"/>
        <v>0</v>
      </c>
      <c r="DM108" s="149">
        <f t="shared" si="206"/>
        <v>0</v>
      </c>
      <c r="DN108" s="149">
        <f t="shared" si="207"/>
        <v>0</v>
      </c>
      <c r="DO108" s="149">
        <f t="shared" si="208"/>
        <v>0</v>
      </c>
      <c r="DP108" s="149">
        <f t="shared" si="209"/>
        <v>0</v>
      </c>
      <c r="DQ108" s="149">
        <f t="shared" si="210"/>
        <v>0</v>
      </c>
      <c r="DR108" s="149">
        <f t="shared" si="211"/>
        <v>0</v>
      </c>
      <c r="DS108" s="149">
        <f t="shared" si="212"/>
        <v>0</v>
      </c>
      <c r="DT108" s="149">
        <f t="shared" si="213"/>
        <v>0</v>
      </c>
      <c r="DU108" s="149">
        <f t="shared" si="214"/>
        <v>0</v>
      </c>
      <c r="DV108" s="149">
        <f t="shared" si="215"/>
        <v>0</v>
      </c>
      <c r="DW108" s="149">
        <f t="shared" si="216"/>
        <v>0</v>
      </c>
      <c r="DX108" s="149">
        <f t="shared" si="217"/>
        <v>0</v>
      </c>
      <c r="DY108" s="149">
        <f t="shared" si="218"/>
        <v>0</v>
      </c>
      <c r="DZ108" s="149">
        <f t="shared" si="219"/>
        <v>0</v>
      </c>
      <c r="EA108" s="149">
        <f t="shared" si="219"/>
        <v>0</v>
      </c>
      <c r="EB108" s="149">
        <f t="shared" si="177"/>
        <v>0</v>
      </c>
      <c r="EC108" s="149">
        <f t="shared" si="220"/>
        <v>0</v>
      </c>
      <c r="ED108" s="150">
        <f t="shared" ca="1" si="178"/>
        <v>0</v>
      </c>
      <c r="EE108" s="74"/>
      <c r="EF108" s="68"/>
      <c r="EG108" s="149" t="str">
        <f t="shared" si="179"/>
        <v/>
      </c>
      <c r="EH108" s="149" t="str">
        <f t="shared" si="221"/>
        <v/>
      </c>
      <c r="EI108" s="149" t="str">
        <f t="shared" si="180"/>
        <v/>
      </c>
      <c r="EJ108" s="149">
        <f t="shared" ca="1" si="181"/>
        <v>0</v>
      </c>
      <c r="EK108" s="149">
        <f t="shared" si="182"/>
        <v>0</v>
      </c>
      <c r="EL108" s="149">
        <f t="shared" si="183"/>
        <v>0</v>
      </c>
    </row>
    <row r="109" spans="1:142" x14ac:dyDescent="0.35">
      <c r="A109" s="62">
        <f>ROWS($12:109)-1</f>
        <v>97</v>
      </c>
      <c r="B109" s="63"/>
      <c r="C109" s="64"/>
      <c r="D109" s="64"/>
      <c r="E109" s="65"/>
      <c r="F109" s="66"/>
      <c r="G109" s="67"/>
      <c r="H109" s="28">
        <f t="shared" si="143"/>
        <v>0</v>
      </c>
      <c r="I109" s="178">
        <f t="shared" si="184"/>
        <v>0</v>
      </c>
      <c r="J109" s="174">
        <f t="shared" si="144"/>
        <v>0</v>
      </c>
      <c r="K109" s="174">
        <f t="shared" si="145"/>
        <v>0</v>
      </c>
      <c r="L109" s="174">
        <f t="shared" si="146"/>
        <v>0</v>
      </c>
      <c r="M109" s="174">
        <f t="shared" si="185"/>
        <v>0</v>
      </c>
      <c r="N109" s="174">
        <f t="shared" si="186"/>
        <v>0</v>
      </c>
      <c r="O109" s="174">
        <f t="shared" si="187"/>
        <v>0</v>
      </c>
      <c r="P109" s="174">
        <f t="shared" si="147"/>
        <v>0</v>
      </c>
      <c r="Q109" s="174">
        <f t="shared" si="148"/>
        <v>0</v>
      </c>
      <c r="R109" s="174">
        <f t="shared" si="149"/>
        <v>0</v>
      </c>
      <c r="S109" s="68"/>
      <c r="T109" s="174">
        <f t="shared" ref="T109:T112" si="249">SUM(O109:S109)</f>
        <v>0</v>
      </c>
      <c r="U109" s="174">
        <f t="shared" si="188"/>
        <v>0</v>
      </c>
      <c r="V109" s="174">
        <f t="shared" si="189"/>
        <v>0</v>
      </c>
      <c r="W109" s="174">
        <f t="shared" ref="W109:W112" si="250">IF(ISBLANK($E109),0,ROUND(+V109*super_rate,2)*VLOOKUP($D109,emp_type_table,3,FALSE))</f>
        <v>0</v>
      </c>
      <c r="X109" s="174">
        <f t="shared" si="190"/>
        <v>0</v>
      </c>
      <c r="Y109" s="174">
        <f t="shared" si="152"/>
        <v>0</v>
      </c>
      <c r="Z109" s="174">
        <f t="shared" si="153"/>
        <v>0</v>
      </c>
      <c r="AA109" s="174">
        <f t="shared" si="154"/>
        <v>0</v>
      </c>
      <c r="AB109" s="221"/>
      <c r="AC109" s="174">
        <f t="shared" si="155"/>
        <v>0</v>
      </c>
      <c r="AD109" s="179">
        <f t="shared" si="191"/>
        <v>0</v>
      </c>
      <c r="AE109" s="69"/>
      <c r="AF109" s="70"/>
      <c r="AG109" s="149">
        <f t="shared" ref="AG109:AG112" si="251">(AE109*J109)+(AF109*K109)</f>
        <v>0</v>
      </c>
      <c r="AH109" s="176">
        <f t="shared" ref="AH109:AH112" si="252">IF(AG109=0,0,+$F109*(1+agency_uplift_rate))</f>
        <v>0</v>
      </c>
      <c r="AI109" s="174">
        <f t="shared" si="192"/>
        <v>0</v>
      </c>
      <c r="AJ109" s="149">
        <f t="shared" si="193"/>
        <v>0</v>
      </c>
      <c r="AK109" s="71"/>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180">
        <f t="shared" si="194"/>
        <v>1</v>
      </c>
      <c r="BK109" s="149">
        <f t="shared" si="195"/>
        <v>0</v>
      </c>
      <c r="BL109" s="149">
        <f t="shared" si="158"/>
        <v>0</v>
      </c>
      <c r="BM109" s="149">
        <f t="shared" si="159"/>
        <v>0</v>
      </c>
      <c r="BN109" s="149">
        <f t="shared" si="160"/>
        <v>0</v>
      </c>
      <c r="BO109" s="149">
        <f t="shared" si="161"/>
        <v>0</v>
      </c>
      <c r="BP109" s="149">
        <f t="shared" si="162"/>
        <v>0</v>
      </c>
      <c r="BQ109" s="149">
        <f t="shared" si="163"/>
        <v>0</v>
      </c>
      <c r="BR109" s="149">
        <f t="shared" si="164"/>
        <v>0</v>
      </c>
      <c r="BS109" s="149">
        <f t="shared" si="165"/>
        <v>0</v>
      </c>
      <c r="BT109" s="149">
        <f t="shared" si="166"/>
        <v>0</v>
      </c>
      <c r="BU109" s="149">
        <f t="shared" si="167"/>
        <v>0</v>
      </c>
      <c r="BV109" s="149">
        <f t="shared" si="168"/>
        <v>0</v>
      </c>
      <c r="BW109" s="149">
        <f t="shared" si="169"/>
        <v>0</v>
      </c>
      <c r="BX109" s="149">
        <f t="shared" si="170"/>
        <v>0</v>
      </c>
      <c r="BY109" s="149">
        <f t="shared" si="171"/>
        <v>0</v>
      </c>
      <c r="BZ109" s="149">
        <f t="shared" si="172"/>
        <v>0</v>
      </c>
      <c r="CA109" s="149">
        <f t="shared" si="173"/>
        <v>0</v>
      </c>
      <c r="CB109" s="149">
        <f t="shared" si="174"/>
        <v>0</v>
      </c>
      <c r="CC109" s="149">
        <f t="shared" si="175"/>
        <v>0</v>
      </c>
      <c r="CD109" s="149">
        <f t="shared" si="176"/>
        <v>0</v>
      </c>
      <c r="CE109" s="149">
        <f t="shared" si="223"/>
        <v>0</v>
      </c>
      <c r="CF109" s="149">
        <f t="shared" si="224"/>
        <v>0</v>
      </c>
      <c r="CG109" s="149">
        <f t="shared" si="225"/>
        <v>0</v>
      </c>
      <c r="CH109" s="149">
        <f t="shared" si="226"/>
        <v>0</v>
      </c>
      <c r="CI109" s="149">
        <f t="shared" si="196"/>
        <v>0</v>
      </c>
      <c r="CJ109" s="149">
        <f t="shared" si="197"/>
        <v>0</v>
      </c>
      <c r="CK109" s="149">
        <f t="shared" si="198"/>
        <v>0</v>
      </c>
      <c r="CL109" s="149">
        <f t="shared" si="222"/>
        <v>0</v>
      </c>
      <c r="CM109" s="149">
        <f t="shared" si="199"/>
        <v>0</v>
      </c>
      <c r="CN109" s="150">
        <f t="shared" si="200"/>
        <v>0</v>
      </c>
      <c r="CO109" s="71"/>
      <c r="CP109" s="72"/>
      <c r="CQ109" s="72"/>
      <c r="CR109" s="72"/>
      <c r="CS109" s="72"/>
      <c r="CT109" s="72"/>
      <c r="CU109" s="72"/>
      <c r="CV109" s="72"/>
      <c r="CW109" s="72"/>
      <c r="CX109" s="72"/>
      <c r="CY109" s="72"/>
      <c r="CZ109" s="72"/>
      <c r="DA109" s="72"/>
      <c r="DB109" s="72"/>
      <c r="DC109" s="72"/>
      <c r="DD109" s="72"/>
      <c r="DE109" s="72"/>
      <c r="DF109" s="72"/>
      <c r="DG109" s="73"/>
      <c r="DH109" s="149">
        <f t="shared" si="201"/>
        <v>0</v>
      </c>
      <c r="DI109" s="149">
        <f t="shared" si="202"/>
        <v>0</v>
      </c>
      <c r="DJ109" s="149">
        <f t="shared" si="203"/>
        <v>0</v>
      </c>
      <c r="DK109" s="149">
        <f t="shared" si="204"/>
        <v>0</v>
      </c>
      <c r="DL109" s="149">
        <f t="shared" si="205"/>
        <v>0</v>
      </c>
      <c r="DM109" s="149">
        <f t="shared" si="206"/>
        <v>0</v>
      </c>
      <c r="DN109" s="149">
        <f t="shared" si="207"/>
        <v>0</v>
      </c>
      <c r="DO109" s="149">
        <f t="shared" si="208"/>
        <v>0</v>
      </c>
      <c r="DP109" s="149">
        <f t="shared" si="209"/>
        <v>0</v>
      </c>
      <c r="DQ109" s="149">
        <f t="shared" si="210"/>
        <v>0</v>
      </c>
      <c r="DR109" s="149">
        <f t="shared" si="211"/>
        <v>0</v>
      </c>
      <c r="DS109" s="149">
        <f t="shared" si="212"/>
        <v>0</v>
      </c>
      <c r="DT109" s="149">
        <f t="shared" si="213"/>
        <v>0</v>
      </c>
      <c r="DU109" s="149">
        <f t="shared" si="214"/>
        <v>0</v>
      </c>
      <c r="DV109" s="149">
        <f t="shared" si="215"/>
        <v>0</v>
      </c>
      <c r="DW109" s="149">
        <f t="shared" si="216"/>
        <v>0</v>
      </c>
      <c r="DX109" s="149">
        <f t="shared" si="217"/>
        <v>0</v>
      </c>
      <c r="DY109" s="149">
        <f t="shared" si="218"/>
        <v>0</v>
      </c>
      <c r="DZ109" s="149">
        <f t="shared" si="219"/>
        <v>0</v>
      </c>
      <c r="EA109" s="149">
        <f t="shared" si="219"/>
        <v>0</v>
      </c>
      <c r="EB109" s="149">
        <f t="shared" ref="EB109:EB112" si="253">SUM(DH109:EA109)</f>
        <v>0</v>
      </c>
      <c r="EC109" s="149">
        <f t="shared" si="220"/>
        <v>0</v>
      </c>
      <c r="ED109" s="150">
        <f t="shared" ca="1" si="178"/>
        <v>0</v>
      </c>
      <c r="EE109" s="74"/>
      <c r="EF109" s="68"/>
      <c r="EG109" s="149" t="str">
        <f t="shared" si="179"/>
        <v/>
      </c>
      <c r="EH109" s="149" t="str">
        <f t="shared" si="221"/>
        <v/>
      </c>
      <c r="EI109" s="149" t="str">
        <f t="shared" si="180"/>
        <v/>
      </c>
      <c r="EJ109" s="149">
        <f t="shared" ca="1" si="181"/>
        <v>0</v>
      </c>
      <c r="EK109" s="149">
        <f t="shared" si="182"/>
        <v>0</v>
      </c>
      <c r="EL109" s="149">
        <f t="shared" ref="EL109:EL112" si="254">CG109-EK109</f>
        <v>0</v>
      </c>
    </row>
    <row r="110" spans="1:142" x14ac:dyDescent="0.35">
      <c r="A110" s="62">
        <f>ROWS($12:110)-1</f>
        <v>98</v>
      </c>
      <c r="B110" s="63"/>
      <c r="C110" s="64"/>
      <c r="D110" s="64"/>
      <c r="E110" s="65"/>
      <c r="F110" s="66"/>
      <c r="G110" s="67"/>
      <c r="H110" s="28">
        <f t="shared" si="143"/>
        <v>0</v>
      </c>
      <c r="I110" s="178">
        <f t="shared" si="184"/>
        <v>0</v>
      </c>
      <c r="J110" s="174">
        <f t="shared" si="144"/>
        <v>0</v>
      </c>
      <c r="K110" s="174">
        <f t="shared" si="145"/>
        <v>0</v>
      </c>
      <c r="L110" s="174">
        <f t="shared" si="146"/>
        <v>0</v>
      </c>
      <c r="M110" s="174">
        <f t="shared" si="185"/>
        <v>0</v>
      </c>
      <c r="N110" s="174">
        <f t="shared" si="186"/>
        <v>0</v>
      </c>
      <c r="O110" s="174">
        <f t="shared" si="187"/>
        <v>0</v>
      </c>
      <c r="P110" s="174">
        <f t="shared" si="147"/>
        <v>0</v>
      </c>
      <c r="Q110" s="174">
        <f t="shared" si="148"/>
        <v>0</v>
      </c>
      <c r="R110" s="174">
        <f t="shared" si="149"/>
        <v>0</v>
      </c>
      <c r="S110" s="68"/>
      <c r="T110" s="174">
        <f t="shared" si="249"/>
        <v>0</v>
      </c>
      <c r="U110" s="174">
        <f t="shared" si="188"/>
        <v>0</v>
      </c>
      <c r="V110" s="174">
        <f t="shared" si="189"/>
        <v>0</v>
      </c>
      <c r="W110" s="174">
        <f t="shared" si="250"/>
        <v>0</v>
      </c>
      <c r="X110" s="174">
        <f t="shared" si="190"/>
        <v>0</v>
      </c>
      <c r="Y110" s="174">
        <f t="shared" si="152"/>
        <v>0</v>
      </c>
      <c r="Z110" s="174">
        <f t="shared" si="153"/>
        <v>0</v>
      </c>
      <c r="AA110" s="174">
        <f t="shared" si="154"/>
        <v>0</v>
      </c>
      <c r="AB110" s="221"/>
      <c r="AC110" s="174">
        <f t="shared" si="155"/>
        <v>0</v>
      </c>
      <c r="AD110" s="179">
        <f t="shared" si="191"/>
        <v>0</v>
      </c>
      <c r="AE110" s="69"/>
      <c r="AF110" s="70"/>
      <c r="AG110" s="149">
        <f t="shared" si="251"/>
        <v>0</v>
      </c>
      <c r="AH110" s="176">
        <f t="shared" si="252"/>
        <v>0</v>
      </c>
      <c r="AI110" s="174">
        <f t="shared" si="192"/>
        <v>0</v>
      </c>
      <c r="AJ110" s="149">
        <f t="shared" si="193"/>
        <v>0</v>
      </c>
      <c r="AK110" s="71"/>
      <c r="AL110" s="72"/>
      <c r="AM110" s="72"/>
      <c r="AN110" s="72"/>
      <c r="AO110" s="72"/>
      <c r="AP110" s="72"/>
      <c r="AQ110" s="72"/>
      <c r="AR110" s="72"/>
      <c r="AS110" s="72"/>
      <c r="AT110" s="72"/>
      <c r="AU110" s="72"/>
      <c r="AV110" s="72"/>
      <c r="AW110" s="72"/>
      <c r="AX110" s="72"/>
      <c r="AY110" s="72"/>
      <c r="AZ110" s="72"/>
      <c r="BA110" s="72"/>
      <c r="BB110" s="72"/>
      <c r="BC110" s="72"/>
      <c r="BD110" s="72"/>
      <c r="BE110" s="72"/>
      <c r="BF110" s="72"/>
      <c r="BG110" s="72"/>
      <c r="BH110" s="72"/>
      <c r="BI110" s="72"/>
      <c r="BJ110" s="180">
        <f t="shared" si="194"/>
        <v>1</v>
      </c>
      <c r="BK110" s="149">
        <f t="shared" si="195"/>
        <v>0</v>
      </c>
      <c r="BL110" s="149">
        <f t="shared" si="158"/>
        <v>0</v>
      </c>
      <c r="BM110" s="149">
        <f t="shared" si="159"/>
        <v>0</v>
      </c>
      <c r="BN110" s="149">
        <f t="shared" si="160"/>
        <v>0</v>
      </c>
      <c r="BO110" s="149">
        <f t="shared" si="161"/>
        <v>0</v>
      </c>
      <c r="BP110" s="149">
        <f t="shared" si="162"/>
        <v>0</v>
      </c>
      <c r="BQ110" s="149">
        <f t="shared" si="163"/>
        <v>0</v>
      </c>
      <c r="BR110" s="149">
        <f t="shared" si="164"/>
        <v>0</v>
      </c>
      <c r="BS110" s="149">
        <f t="shared" si="165"/>
        <v>0</v>
      </c>
      <c r="BT110" s="149">
        <f t="shared" si="166"/>
        <v>0</v>
      </c>
      <c r="BU110" s="149">
        <f t="shared" si="167"/>
        <v>0</v>
      </c>
      <c r="BV110" s="149">
        <f t="shared" si="168"/>
        <v>0</v>
      </c>
      <c r="BW110" s="149">
        <f t="shared" si="169"/>
        <v>0</v>
      </c>
      <c r="BX110" s="149">
        <f t="shared" si="170"/>
        <v>0</v>
      </c>
      <c r="BY110" s="149">
        <f t="shared" si="171"/>
        <v>0</v>
      </c>
      <c r="BZ110" s="149">
        <f t="shared" si="172"/>
        <v>0</v>
      </c>
      <c r="CA110" s="149">
        <f t="shared" si="173"/>
        <v>0</v>
      </c>
      <c r="CB110" s="149">
        <f t="shared" si="174"/>
        <v>0</v>
      </c>
      <c r="CC110" s="149">
        <f t="shared" si="175"/>
        <v>0</v>
      </c>
      <c r="CD110" s="149">
        <f t="shared" si="176"/>
        <v>0</v>
      </c>
      <c r="CE110" s="149">
        <f t="shared" si="223"/>
        <v>0</v>
      </c>
      <c r="CF110" s="149">
        <f t="shared" si="224"/>
        <v>0</v>
      </c>
      <c r="CG110" s="149">
        <f t="shared" si="225"/>
        <v>0</v>
      </c>
      <c r="CH110" s="149">
        <f t="shared" si="226"/>
        <v>0</v>
      </c>
      <c r="CI110" s="149">
        <f t="shared" si="196"/>
        <v>0</v>
      </c>
      <c r="CJ110" s="149">
        <f t="shared" si="197"/>
        <v>0</v>
      </c>
      <c r="CK110" s="149">
        <f t="shared" si="198"/>
        <v>0</v>
      </c>
      <c r="CL110" s="149">
        <f t="shared" si="222"/>
        <v>0</v>
      </c>
      <c r="CM110" s="149">
        <f t="shared" si="199"/>
        <v>0</v>
      </c>
      <c r="CN110" s="150">
        <f t="shared" si="200"/>
        <v>0</v>
      </c>
      <c r="CO110" s="71"/>
      <c r="CP110" s="72"/>
      <c r="CQ110" s="72"/>
      <c r="CR110" s="72"/>
      <c r="CS110" s="72"/>
      <c r="CT110" s="72"/>
      <c r="CU110" s="72"/>
      <c r="CV110" s="72"/>
      <c r="CW110" s="72"/>
      <c r="CX110" s="72"/>
      <c r="CY110" s="72"/>
      <c r="CZ110" s="72"/>
      <c r="DA110" s="72"/>
      <c r="DB110" s="72"/>
      <c r="DC110" s="72"/>
      <c r="DD110" s="72"/>
      <c r="DE110" s="72"/>
      <c r="DF110" s="72"/>
      <c r="DG110" s="73"/>
      <c r="DH110" s="149">
        <f t="shared" si="201"/>
        <v>0</v>
      </c>
      <c r="DI110" s="149">
        <f t="shared" si="202"/>
        <v>0</v>
      </c>
      <c r="DJ110" s="149">
        <f t="shared" si="203"/>
        <v>0</v>
      </c>
      <c r="DK110" s="149">
        <f t="shared" si="204"/>
        <v>0</v>
      </c>
      <c r="DL110" s="149">
        <f t="shared" si="205"/>
        <v>0</v>
      </c>
      <c r="DM110" s="149">
        <f t="shared" si="206"/>
        <v>0</v>
      </c>
      <c r="DN110" s="149">
        <f t="shared" si="207"/>
        <v>0</v>
      </c>
      <c r="DO110" s="149">
        <f t="shared" si="208"/>
        <v>0</v>
      </c>
      <c r="DP110" s="149">
        <f t="shared" si="209"/>
        <v>0</v>
      </c>
      <c r="DQ110" s="149">
        <f t="shared" si="210"/>
        <v>0</v>
      </c>
      <c r="DR110" s="149">
        <f t="shared" si="211"/>
        <v>0</v>
      </c>
      <c r="DS110" s="149">
        <f t="shared" si="212"/>
        <v>0</v>
      </c>
      <c r="DT110" s="149">
        <f t="shared" si="213"/>
        <v>0</v>
      </c>
      <c r="DU110" s="149">
        <f t="shared" si="214"/>
        <v>0</v>
      </c>
      <c r="DV110" s="149">
        <f t="shared" si="215"/>
        <v>0</v>
      </c>
      <c r="DW110" s="149">
        <f t="shared" si="216"/>
        <v>0</v>
      </c>
      <c r="DX110" s="149">
        <f t="shared" si="217"/>
        <v>0</v>
      </c>
      <c r="DY110" s="149">
        <f t="shared" si="218"/>
        <v>0</v>
      </c>
      <c r="DZ110" s="149">
        <f t="shared" si="219"/>
        <v>0</v>
      </c>
      <c r="EA110" s="149">
        <f t="shared" si="219"/>
        <v>0</v>
      </c>
      <c r="EB110" s="149">
        <f t="shared" si="253"/>
        <v>0</v>
      </c>
      <c r="EC110" s="149">
        <f t="shared" si="220"/>
        <v>0</v>
      </c>
      <c r="ED110" s="150">
        <f t="shared" ca="1" si="178"/>
        <v>0</v>
      </c>
      <c r="EE110" s="74"/>
      <c r="EF110" s="68"/>
      <c r="EG110" s="149" t="str">
        <f t="shared" si="179"/>
        <v/>
      </c>
      <c r="EH110" s="149" t="str">
        <f t="shared" si="221"/>
        <v/>
      </c>
      <c r="EI110" s="149" t="str">
        <f t="shared" si="180"/>
        <v/>
      </c>
      <c r="EJ110" s="149">
        <f t="shared" ca="1" si="181"/>
        <v>0</v>
      </c>
      <c r="EK110" s="149">
        <f t="shared" si="182"/>
        <v>0</v>
      </c>
      <c r="EL110" s="149">
        <f t="shared" si="254"/>
        <v>0</v>
      </c>
    </row>
    <row r="111" spans="1:142" x14ac:dyDescent="0.35">
      <c r="A111" s="62">
        <f>ROWS($12:111)-1</f>
        <v>99</v>
      </c>
      <c r="B111" s="63"/>
      <c r="C111" s="64"/>
      <c r="D111" s="64"/>
      <c r="E111" s="65"/>
      <c r="F111" s="66"/>
      <c r="G111" s="67"/>
      <c r="H111" s="28">
        <f t="shared" si="143"/>
        <v>0</v>
      </c>
      <c r="I111" s="178">
        <f t="shared" si="184"/>
        <v>0</v>
      </c>
      <c r="J111" s="174">
        <f t="shared" si="144"/>
        <v>0</v>
      </c>
      <c r="K111" s="174">
        <f t="shared" si="145"/>
        <v>0</v>
      </c>
      <c r="L111" s="174">
        <f t="shared" si="146"/>
        <v>0</v>
      </c>
      <c r="M111" s="174">
        <f t="shared" si="185"/>
        <v>0</v>
      </c>
      <c r="N111" s="174">
        <f t="shared" si="186"/>
        <v>0</v>
      </c>
      <c r="O111" s="174">
        <f t="shared" si="187"/>
        <v>0</v>
      </c>
      <c r="P111" s="174">
        <f t="shared" si="147"/>
        <v>0</v>
      </c>
      <c r="Q111" s="174">
        <f t="shared" si="148"/>
        <v>0</v>
      </c>
      <c r="R111" s="174">
        <f t="shared" si="149"/>
        <v>0</v>
      </c>
      <c r="S111" s="68"/>
      <c r="T111" s="174">
        <f t="shared" si="249"/>
        <v>0</v>
      </c>
      <c r="U111" s="174">
        <f t="shared" si="188"/>
        <v>0</v>
      </c>
      <c r="V111" s="174">
        <f t="shared" si="189"/>
        <v>0</v>
      </c>
      <c r="W111" s="174">
        <f t="shared" si="250"/>
        <v>0</v>
      </c>
      <c r="X111" s="174">
        <f t="shared" si="190"/>
        <v>0</v>
      </c>
      <c r="Y111" s="174">
        <f t="shared" si="152"/>
        <v>0</v>
      </c>
      <c r="Z111" s="174">
        <f t="shared" si="153"/>
        <v>0</v>
      </c>
      <c r="AA111" s="174">
        <f t="shared" si="154"/>
        <v>0</v>
      </c>
      <c r="AB111" s="221"/>
      <c r="AC111" s="174">
        <f t="shared" si="155"/>
        <v>0</v>
      </c>
      <c r="AD111" s="179">
        <f t="shared" si="191"/>
        <v>0</v>
      </c>
      <c r="AE111" s="69"/>
      <c r="AF111" s="70"/>
      <c r="AG111" s="149">
        <f t="shared" si="251"/>
        <v>0</v>
      </c>
      <c r="AH111" s="176">
        <f t="shared" si="252"/>
        <v>0</v>
      </c>
      <c r="AI111" s="174">
        <f t="shared" si="192"/>
        <v>0</v>
      </c>
      <c r="AJ111" s="149">
        <f t="shared" si="193"/>
        <v>0</v>
      </c>
      <c r="AK111" s="71"/>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180">
        <f t="shared" si="194"/>
        <v>1</v>
      </c>
      <c r="BK111" s="149">
        <f t="shared" si="195"/>
        <v>0</v>
      </c>
      <c r="BL111" s="149">
        <f t="shared" si="158"/>
        <v>0</v>
      </c>
      <c r="BM111" s="149">
        <f t="shared" si="159"/>
        <v>0</v>
      </c>
      <c r="BN111" s="149">
        <f t="shared" si="160"/>
        <v>0</v>
      </c>
      <c r="BO111" s="149">
        <f t="shared" si="161"/>
        <v>0</v>
      </c>
      <c r="BP111" s="149">
        <f t="shared" si="162"/>
        <v>0</v>
      </c>
      <c r="BQ111" s="149">
        <f t="shared" si="163"/>
        <v>0</v>
      </c>
      <c r="BR111" s="149">
        <f t="shared" si="164"/>
        <v>0</v>
      </c>
      <c r="BS111" s="149">
        <f t="shared" si="165"/>
        <v>0</v>
      </c>
      <c r="BT111" s="149">
        <f t="shared" si="166"/>
        <v>0</v>
      </c>
      <c r="BU111" s="149">
        <f t="shared" si="167"/>
        <v>0</v>
      </c>
      <c r="BV111" s="149">
        <f t="shared" si="168"/>
        <v>0</v>
      </c>
      <c r="BW111" s="149">
        <f t="shared" si="169"/>
        <v>0</v>
      </c>
      <c r="BX111" s="149">
        <f t="shared" si="170"/>
        <v>0</v>
      </c>
      <c r="BY111" s="149">
        <f t="shared" si="171"/>
        <v>0</v>
      </c>
      <c r="BZ111" s="149">
        <f t="shared" si="172"/>
        <v>0</v>
      </c>
      <c r="CA111" s="149">
        <f t="shared" si="173"/>
        <v>0</v>
      </c>
      <c r="CB111" s="149">
        <f t="shared" si="174"/>
        <v>0</v>
      </c>
      <c r="CC111" s="149">
        <f t="shared" si="175"/>
        <v>0</v>
      </c>
      <c r="CD111" s="149">
        <f t="shared" si="176"/>
        <v>0</v>
      </c>
      <c r="CE111" s="149">
        <f t="shared" si="223"/>
        <v>0</v>
      </c>
      <c r="CF111" s="149">
        <f t="shared" si="224"/>
        <v>0</v>
      </c>
      <c r="CG111" s="149">
        <f t="shared" si="225"/>
        <v>0</v>
      </c>
      <c r="CH111" s="149">
        <f t="shared" si="226"/>
        <v>0</v>
      </c>
      <c r="CI111" s="149">
        <f t="shared" si="196"/>
        <v>0</v>
      </c>
      <c r="CJ111" s="149">
        <f t="shared" si="197"/>
        <v>0</v>
      </c>
      <c r="CK111" s="149">
        <f t="shared" si="198"/>
        <v>0</v>
      </c>
      <c r="CL111" s="149">
        <f t="shared" si="222"/>
        <v>0</v>
      </c>
      <c r="CM111" s="149">
        <f t="shared" si="199"/>
        <v>0</v>
      </c>
      <c r="CN111" s="150">
        <f t="shared" si="200"/>
        <v>0</v>
      </c>
      <c r="CO111" s="71"/>
      <c r="CP111" s="72"/>
      <c r="CQ111" s="72"/>
      <c r="CR111" s="72"/>
      <c r="CS111" s="72"/>
      <c r="CT111" s="72"/>
      <c r="CU111" s="72"/>
      <c r="CV111" s="72"/>
      <c r="CW111" s="72"/>
      <c r="CX111" s="72"/>
      <c r="CY111" s="72"/>
      <c r="CZ111" s="72"/>
      <c r="DA111" s="72"/>
      <c r="DB111" s="72"/>
      <c r="DC111" s="72"/>
      <c r="DD111" s="72"/>
      <c r="DE111" s="72"/>
      <c r="DF111" s="72"/>
      <c r="DG111" s="73"/>
      <c r="DH111" s="149">
        <f t="shared" si="201"/>
        <v>0</v>
      </c>
      <c r="DI111" s="149">
        <f t="shared" si="202"/>
        <v>0</v>
      </c>
      <c r="DJ111" s="149">
        <f t="shared" si="203"/>
        <v>0</v>
      </c>
      <c r="DK111" s="149">
        <f t="shared" si="204"/>
        <v>0</v>
      </c>
      <c r="DL111" s="149">
        <f t="shared" si="205"/>
        <v>0</v>
      </c>
      <c r="DM111" s="149">
        <f t="shared" si="206"/>
        <v>0</v>
      </c>
      <c r="DN111" s="149">
        <f t="shared" si="207"/>
        <v>0</v>
      </c>
      <c r="DO111" s="149">
        <f t="shared" si="208"/>
        <v>0</v>
      </c>
      <c r="DP111" s="149">
        <f t="shared" si="209"/>
        <v>0</v>
      </c>
      <c r="DQ111" s="149">
        <f t="shared" si="210"/>
        <v>0</v>
      </c>
      <c r="DR111" s="149">
        <f t="shared" si="211"/>
        <v>0</v>
      </c>
      <c r="DS111" s="149">
        <f t="shared" si="212"/>
        <v>0</v>
      </c>
      <c r="DT111" s="149">
        <f t="shared" si="213"/>
        <v>0</v>
      </c>
      <c r="DU111" s="149">
        <f t="shared" si="214"/>
        <v>0</v>
      </c>
      <c r="DV111" s="149">
        <f t="shared" si="215"/>
        <v>0</v>
      </c>
      <c r="DW111" s="149">
        <f t="shared" si="216"/>
        <v>0</v>
      </c>
      <c r="DX111" s="149">
        <f t="shared" si="217"/>
        <v>0</v>
      </c>
      <c r="DY111" s="149">
        <f t="shared" si="218"/>
        <v>0</v>
      </c>
      <c r="DZ111" s="149">
        <f t="shared" si="219"/>
        <v>0</v>
      </c>
      <c r="EA111" s="149">
        <f t="shared" si="219"/>
        <v>0</v>
      </c>
      <c r="EB111" s="149">
        <f t="shared" si="253"/>
        <v>0</v>
      </c>
      <c r="EC111" s="149">
        <f t="shared" si="220"/>
        <v>0</v>
      </c>
      <c r="ED111" s="150">
        <f t="shared" ca="1" si="178"/>
        <v>0</v>
      </c>
      <c r="EE111" s="74"/>
      <c r="EF111" s="68"/>
      <c r="EG111" s="149" t="str">
        <f t="shared" si="179"/>
        <v/>
      </c>
      <c r="EH111" s="149" t="str">
        <f t="shared" si="221"/>
        <v/>
      </c>
      <c r="EI111" s="149" t="str">
        <f t="shared" si="180"/>
        <v/>
      </c>
      <c r="EJ111" s="149">
        <f t="shared" ca="1" si="181"/>
        <v>0</v>
      </c>
      <c r="EK111" s="149">
        <f t="shared" si="182"/>
        <v>0</v>
      </c>
      <c r="EL111" s="149">
        <f t="shared" si="254"/>
        <v>0</v>
      </c>
    </row>
    <row r="112" spans="1:142" x14ac:dyDescent="0.35">
      <c r="A112" s="62">
        <f>ROWS($12:112)-1</f>
        <v>100</v>
      </c>
      <c r="B112" s="63"/>
      <c r="C112" s="64"/>
      <c r="D112" s="64"/>
      <c r="E112" s="65"/>
      <c r="F112" s="66"/>
      <c r="G112" s="67"/>
      <c r="H112" s="28">
        <f t="shared" si="143"/>
        <v>0</v>
      </c>
      <c r="I112" s="178">
        <f t="shared" si="184"/>
        <v>0</v>
      </c>
      <c r="J112" s="174">
        <f t="shared" si="144"/>
        <v>0</v>
      </c>
      <c r="K112" s="174">
        <f t="shared" si="145"/>
        <v>0</v>
      </c>
      <c r="L112" s="174">
        <f t="shared" si="146"/>
        <v>0</v>
      </c>
      <c r="M112" s="174">
        <f t="shared" si="185"/>
        <v>0</v>
      </c>
      <c r="N112" s="174">
        <f t="shared" si="186"/>
        <v>0</v>
      </c>
      <c r="O112" s="174">
        <f t="shared" si="187"/>
        <v>0</v>
      </c>
      <c r="P112" s="174">
        <f t="shared" si="147"/>
        <v>0</v>
      </c>
      <c r="Q112" s="174">
        <f t="shared" si="148"/>
        <v>0</v>
      </c>
      <c r="R112" s="174">
        <f t="shared" si="149"/>
        <v>0</v>
      </c>
      <c r="S112" s="68"/>
      <c r="T112" s="174">
        <f t="shared" si="249"/>
        <v>0</v>
      </c>
      <c r="U112" s="174">
        <f t="shared" si="188"/>
        <v>0</v>
      </c>
      <c r="V112" s="174">
        <f t="shared" si="189"/>
        <v>0</v>
      </c>
      <c r="W112" s="174">
        <f t="shared" si="250"/>
        <v>0</v>
      </c>
      <c r="X112" s="174">
        <f t="shared" si="190"/>
        <v>0</v>
      </c>
      <c r="Y112" s="174">
        <f t="shared" si="152"/>
        <v>0</v>
      </c>
      <c r="Z112" s="174">
        <f t="shared" si="153"/>
        <v>0</v>
      </c>
      <c r="AA112" s="174">
        <f t="shared" si="154"/>
        <v>0</v>
      </c>
      <c r="AB112" s="221"/>
      <c r="AC112" s="174">
        <f t="shared" si="155"/>
        <v>0</v>
      </c>
      <c r="AD112" s="179">
        <f t="shared" si="191"/>
        <v>0</v>
      </c>
      <c r="AE112" s="69"/>
      <c r="AF112" s="70"/>
      <c r="AG112" s="149">
        <f t="shared" si="251"/>
        <v>0</v>
      </c>
      <c r="AH112" s="176">
        <f t="shared" si="252"/>
        <v>0</v>
      </c>
      <c r="AI112" s="174">
        <f t="shared" si="192"/>
        <v>0</v>
      </c>
      <c r="AJ112" s="149">
        <f t="shared" si="193"/>
        <v>0</v>
      </c>
      <c r="AK112" s="71"/>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180">
        <f t="shared" si="194"/>
        <v>1</v>
      </c>
      <c r="BK112" s="149">
        <f t="shared" si="195"/>
        <v>0</v>
      </c>
      <c r="BL112" s="149">
        <f t="shared" si="158"/>
        <v>0</v>
      </c>
      <c r="BM112" s="149">
        <f t="shared" si="159"/>
        <v>0</v>
      </c>
      <c r="BN112" s="149">
        <f t="shared" si="160"/>
        <v>0</v>
      </c>
      <c r="BO112" s="149">
        <f t="shared" si="161"/>
        <v>0</v>
      </c>
      <c r="BP112" s="149">
        <f t="shared" si="162"/>
        <v>0</v>
      </c>
      <c r="BQ112" s="149">
        <f t="shared" si="163"/>
        <v>0</v>
      </c>
      <c r="BR112" s="149">
        <f t="shared" si="164"/>
        <v>0</v>
      </c>
      <c r="BS112" s="149">
        <f t="shared" si="165"/>
        <v>0</v>
      </c>
      <c r="BT112" s="149">
        <f t="shared" si="166"/>
        <v>0</v>
      </c>
      <c r="BU112" s="149">
        <f t="shared" si="167"/>
        <v>0</v>
      </c>
      <c r="BV112" s="149">
        <f t="shared" si="168"/>
        <v>0</v>
      </c>
      <c r="BW112" s="149">
        <f t="shared" si="169"/>
        <v>0</v>
      </c>
      <c r="BX112" s="149">
        <f t="shared" si="170"/>
        <v>0</v>
      </c>
      <c r="BY112" s="149">
        <f t="shared" si="171"/>
        <v>0</v>
      </c>
      <c r="BZ112" s="149">
        <f t="shared" si="172"/>
        <v>0</v>
      </c>
      <c r="CA112" s="149">
        <f t="shared" si="173"/>
        <v>0</v>
      </c>
      <c r="CB112" s="149">
        <f t="shared" si="174"/>
        <v>0</v>
      </c>
      <c r="CC112" s="149">
        <f t="shared" si="175"/>
        <v>0</v>
      </c>
      <c r="CD112" s="149">
        <f t="shared" si="176"/>
        <v>0</v>
      </c>
      <c r="CE112" s="149">
        <f t="shared" si="223"/>
        <v>0</v>
      </c>
      <c r="CF112" s="149">
        <f t="shared" si="224"/>
        <v>0</v>
      </c>
      <c r="CG112" s="149">
        <f t="shared" si="225"/>
        <v>0</v>
      </c>
      <c r="CH112" s="149">
        <f t="shared" si="226"/>
        <v>0</v>
      </c>
      <c r="CI112" s="149">
        <f t="shared" si="196"/>
        <v>0</v>
      </c>
      <c r="CJ112" s="149">
        <f t="shared" si="197"/>
        <v>0</v>
      </c>
      <c r="CK112" s="149">
        <f t="shared" si="198"/>
        <v>0</v>
      </c>
      <c r="CL112" s="149">
        <f t="shared" si="222"/>
        <v>0</v>
      </c>
      <c r="CM112" s="149">
        <f t="shared" si="199"/>
        <v>0</v>
      </c>
      <c r="CN112" s="150">
        <f t="shared" si="200"/>
        <v>0</v>
      </c>
      <c r="CO112" s="71"/>
      <c r="CP112" s="72"/>
      <c r="CQ112" s="72"/>
      <c r="CR112" s="72"/>
      <c r="CS112" s="72"/>
      <c r="CT112" s="72"/>
      <c r="CU112" s="72"/>
      <c r="CV112" s="72"/>
      <c r="CW112" s="72"/>
      <c r="CX112" s="72"/>
      <c r="CY112" s="72"/>
      <c r="CZ112" s="72"/>
      <c r="DA112" s="72"/>
      <c r="DB112" s="72"/>
      <c r="DC112" s="72"/>
      <c r="DD112" s="72"/>
      <c r="DE112" s="72"/>
      <c r="DF112" s="72"/>
      <c r="DG112" s="73"/>
      <c r="DH112" s="149">
        <f t="shared" si="201"/>
        <v>0</v>
      </c>
      <c r="DI112" s="149">
        <f t="shared" si="202"/>
        <v>0</v>
      </c>
      <c r="DJ112" s="149">
        <f t="shared" si="203"/>
        <v>0</v>
      </c>
      <c r="DK112" s="149">
        <f t="shared" si="204"/>
        <v>0</v>
      </c>
      <c r="DL112" s="149">
        <f t="shared" si="205"/>
        <v>0</v>
      </c>
      <c r="DM112" s="149">
        <f t="shared" si="206"/>
        <v>0</v>
      </c>
      <c r="DN112" s="149">
        <f t="shared" si="207"/>
        <v>0</v>
      </c>
      <c r="DO112" s="149">
        <f t="shared" si="208"/>
        <v>0</v>
      </c>
      <c r="DP112" s="149">
        <f t="shared" si="209"/>
        <v>0</v>
      </c>
      <c r="DQ112" s="149">
        <f t="shared" si="210"/>
        <v>0</v>
      </c>
      <c r="DR112" s="149">
        <f t="shared" si="211"/>
        <v>0</v>
      </c>
      <c r="DS112" s="149">
        <f t="shared" si="212"/>
        <v>0</v>
      </c>
      <c r="DT112" s="149">
        <f t="shared" si="213"/>
        <v>0</v>
      </c>
      <c r="DU112" s="149">
        <f t="shared" si="214"/>
        <v>0</v>
      </c>
      <c r="DV112" s="149">
        <f t="shared" si="215"/>
        <v>0</v>
      </c>
      <c r="DW112" s="149">
        <f t="shared" si="216"/>
        <v>0</v>
      </c>
      <c r="DX112" s="149">
        <f t="shared" si="217"/>
        <v>0</v>
      </c>
      <c r="DY112" s="149">
        <f t="shared" si="218"/>
        <v>0</v>
      </c>
      <c r="DZ112" s="149">
        <f t="shared" si="219"/>
        <v>0</v>
      </c>
      <c r="EA112" s="149">
        <f t="shared" si="219"/>
        <v>0</v>
      </c>
      <c r="EB112" s="149">
        <f t="shared" si="253"/>
        <v>0</v>
      </c>
      <c r="EC112" s="149">
        <f t="shared" si="220"/>
        <v>0</v>
      </c>
      <c r="ED112" s="150">
        <f t="shared" ca="1" si="178"/>
        <v>0</v>
      </c>
      <c r="EE112" s="74"/>
      <c r="EF112" s="68"/>
      <c r="EG112" s="149" t="str">
        <f t="shared" si="179"/>
        <v/>
      </c>
      <c r="EH112" s="149" t="str">
        <f t="shared" si="221"/>
        <v/>
      </c>
      <c r="EI112" s="149" t="str">
        <f t="shared" si="180"/>
        <v/>
      </c>
      <c r="EJ112" s="149">
        <f t="shared" ca="1" si="181"/>
        <v>0</v>
      </c>
      <c r="EK112" s="149">
        <f t="shared" si="182"/>
        <v>0</v>
      </c>
      <c r="EL112" s="149">
        <f t="shared" si="254"/>
        <v>0</v>
      </c>
    </row>
    <row r="113" spans="1:142" x14ac:dyDescent="0.35">
      <c r="A113" s="75"/>
      <c r="B113" s="76"/>
      <c r="C113" s="181"/>
      <c r="D113" s="182"/>
      <c r="E113" s="77"/>
      <c r="F113" s="183"/>
      <c r="G113" s="184"/>
      <c r="H113" s="78"/>
      <c r="I113" s="185"/>
      <c r="J113" s="186"/>
      <c r="K113" s="186"/>
      <c r="L113" s="186"/>
      <c r="M113" s="187"/>
      <c r="N113" s="185"/>
      <c r="O113" s="186"/>
      <c r="P113" s="188"/>
      <c r="Q113" s="186"/>
      <c r="R113" s="186"/>
      <c r="S113" s="188"/>
      <c r="T113" s="185"/>
      <c r="U113" s="185"/>
      <c r="V113" s="189"/>
      <c r="W113" s="189"/>
      <c r="X113" s="185"/>
      <c r="Y113" s="190"/>
      <c r="Z113" s="190"/>
      <c r="AA113" s="188"/>
      <c r="AB113" s="188"/>
      <c r="AC113" s="187"/>
      <c r="AD113" s="187"/>
      <c r="AE113" s="191"/>
      <c r="AF113" s="192"/>
      <c r="AG113" s="79"/>
      <c r="AH113" s="183"/>
      <c r="AI113" s="193"/>
      <c r="AJ113" s="194"/>
      <c r="AK113" s="80"/>
      <c r="AL113" s="80"/>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80"/>
      <c r="BI113" s="80"/>
      <c r="BJ113" s="78"/>
      <c r="BK113" s="81"/>
      <c r="BL113" s="77"/>
      <c r="BM113" s="77"/>
      <c r="BN113" s="77"/>
      <c r="BO113" s="77"/>
      <c r="BP113" s="77"/>
      <c r="BQ113" s="77"/>
      <c r="BR113" s="77"/>
      <c r="BS113" s="77"/>
      <c r="BT113" s="77"/>
      <c r="BU113" s="77"/>
      <c r="BV113" s="77"/>
      <c r="BW113" s="77"/>
      <c r="BX113" s="77"/>
      <c r="BY113" s="77"/>
      <c r="BZ113" s="77"/>
      <c r="CA113" s="77"/>
      <c r="CB113" s="77"/>
      <c r="CC113" s="77"/>
      <c r="CD113" s="77"/>
      <c r="CE113" s="77"/>
      <c r="CF113" s="77"/>
      <c r="CG113" s="77"/>
      <c r="CH113" s="195"/>
      <c r="CI113" s="196"/>
      <c r="CJ113" s="196"/>
      <c r="CK113" s="82"/>
      <c r="CL113" s="83"/>
      <c r="CM113" s="82"/>
      <c r="CN113" s="80"/>
      <c r="CO113" s="80"/>
      <c r="CP113" s="80"/>
      <c r="CQ113" s="80"/>
      <c r="CR113" s="80"/>
      <c r="CS113" s="80"/>
      <c r="CT113" s="80"/>
      <c r="CU113" s="80"/>
      <c r="CV113" s="80"/>
      <c r="CW113" s="80"/>
      <c r="CX113" s="80"/>
      <c r="CY113" s="80"/>
      <c r="CZ113" s="80"/>
      <c r="DA113" s="80"/>
      <c r="DB113" s="80"/>
      <c r="DC113" s="80"/>
      <c r="DD113" s="80"/>
      <c r="DE113" s="80"/>
      <c r="DF113" s="80"/>
      <c r="DG113" s="80"/>
      <c r="DH113" s="81"/>
      <c r="DI113" s="77"/>
      <c r="DJ113" s="77"/>
      <c r="DK113" s="77"/>
      <c r="DL113" s="77"/>
      <c r="DM113" s="77"/>
      <c r="DN113" s="77"/>
      <c r="DO113" s="77"/>
      <c r="DP113" s="77"/>
      <c r="DQ113" s="77"/>
      <c r="DR113" s="77"/>
      <c r="DS113" s="77"/>
      <c r="DT113" s="77"/>
      <c r="DU113" s="77"/>
      <c r="DV113" s="77"/>
      <c r="DW113" s="77"/>
      <c r="DX113" s="77"/>
      <c r="DY113" s="77"/>
      <c r="DZ113" s="77"/>
      <c r="EA113" s="84"/>
      <c r="EB113" s="82"/>
      <c r="EC113" s="83"/>
      <c r="ED113" s="79"/>
      <c r="EE113" s="197"/>
      <c r="EF113" s="183"/>
      <c r="EG113" s="79"/>
      <c r="EH113" s="79"/>
      <c r="EI113" s="79"/>
      <c r="EJ113" s="77"/>
      <c r="EK113" s="77"/>
      <c r="EL113" s="77"/>
    </row>
    <row r="114" spans="1:142" x14ac:dyDescent="0.35">
      <c r="B114" s="2" t="s">
        <v>67</v>
      </c>
      <c r="E114" s="36">
        <f>SUM(E13:E113)</f>
        <v>0</v>
      </c>
      <c r="I114" s="42">
        <f t="shared" ref="I114:Y114" si="255">SUM(I13:I113)</f>
        <v>0</v>
      </c>
      <c r="J114" s="42">
        <f t="shared" si="255"/>
        <v>0</v>
      </c>
      <c r="K114" s="42">
        <f>SUM(K13:K113)</f>
        <v>0</v>
      </c>
      <c r="L114" s="42">
        <f>SUM(L13:L113)</f>
        <v>0</v>
      </c>
      <c r="M114" s="42">
        <f>SUM(M13:M113)</f>
        <v>0</v>
      </c>
      <c r="N114" s="42">
        <f t="shared" si="255"/>
        <v>0</v>
      </c>
      <c r="O114" s="42">
        <f t="shared" si="255"/>
        <v>0</v>
      </c>
      <c r="P114" s="42">
        <f>SUM(P13:P113)</f>
        <v>0</v>
      </c>
      <c r="Q114" s="42">
        <f>SUM(Q13:Q113)</f>
        <v>0</v>
      </c>
      <c r="R114" s="42">
        <f>SUM(R13:R113)</f>
        <v>0</v>
      </c>
      <c r="S114" s="42">
        <f t="shared" ref="S114" si="256">SUM(S13:S113)</f>
        <v>0</v>
      </c>
      <c r="T114" s="42">
        <f t="shared" si="255"/>
        <v>0</v>
      </c>
      <c r="U114" s="42">
        <f t="shared" si="255"/>
        <v>0</v>
      </c>
      <c r="V114" s="42">
        <f t="shared" ref="V114:X114" si="257">SUM(V13:V113)</f>
        <v>0</v>
      </c>
      <c r="W114" s="42">
        <f t="shared" ref="W114" si="258">SUM(W13:W113)</f>
        <v>0</v>
      </c>
      <c r="X114" s="42">
        <f t="shared" si="257"/>
        <v>0</v>
      </c>
      <c r="Y114" s="42">
        <f t="shared" si="255"/>
        <v>0</v>
      </c>
      <c r="Z114" s="42">
        <f t="shared" ref="Z114" si="259">SUM(Z13:Z113)</f>
        <v>0</v>
      </c>
      <c r="AA114" s="42">
        <f t="shared" ref="AA114:AC114" si="260">SUM(AA13:AA113)</f>
        <v>0</v>
      </c>
      <c r="AB114" s="42">
        <f t="shared" ref="AB114" si="261">SUM(AB13:AB113)</f>
        <v>0</v>
      </c>
      <c r="AC114" s="42">
        <f t="shared" si="260"/>
        <v>0</v>
      </c>
      <c r="AD114" s="42">
        <f t="shared" ref="AD114" si="262">SUM(AD13:AD113)</f>
        <v>0</v>
      </c>
      <c r="AG114" s="198">
        <f>SUM(AG13:AG113)</f>
        <v>0</v>
      </c>
      <c r="AI114" s="199">
        <f>SUM(AI13:AI113)</f>
        <v>0</v>
      </c>
      <c r="AJ114" s="198">
        <f>SUM(AJ13:AJ113)</f>
        <v>0</v>
      </c>
      <c r="BK114" s="36">
        <f t="shared" ref="BK114:CL114" si="263">SUM(BK13:BK113)</f>
        <v>0</v>
      </c>
      <c r="BL114" s="36">
        <f t="shared" ref="BL114:CC114" si="264">SUM(BL13:BL113)</f>
        <v>0</v>
      </c>
      <c r="BM114" s="36">
        <f t="shared" si="264"/>
        <v>0</v>
      </c>
      <c r="BN114" s="36">
        <f t="shared" si="264"/>
        <v>0</v>
      </c>
      <c r="BO114" s="36">
        <f t="shared" si="264"/>
        <v>0</v>
      </c>
      <c r="BP114" s="36">
        <f t="shared" si="264"/>
        <v>0</v>
      </c>
      <c r="BQ114" s="36">
        <f t="shared" si="264"/>
        <v>0</v>
      </c>
      <c r="BR114" s="36">
        <f t="shared" si="264"/>
        <v>0</v>
      </c>
      <c r="BS114" s="36">
        <f t="shared" si="264"/>
        <v>0</v>
      </c>
      <c r="BT114" s="36">
        <f t="shared" si="264"/>
        <v>0</v>
      </c>
      <c r="BU114" s="36">
        <f t="shared" si="264"/>
        <v>0</v>
      </c>
      <c r="BV114" s="36">
        <f t="shared" si="264"/>
        <v>0</v>
      </c>
      <c r="BW114" s="36">
        <f t="shared" si="264"/>
        <v>0</v>
      </c>
      <c r="BX114" s="36">
        <f t="shared" si="264"/>
        <v>0</v>
      </c>
      <c r="BY114" s="36">
        <f t="shared" si="264"/>
        <v>0</v>
      </c>
      <c r="BZ114" s="36">
        <f t="shared" si="264"/>
        <v>0</v>
      </c>
      <c r="CA114" s="36">
        <f t="shared" si="264"/>
        <v>0</v>
      </c>
      <c r="CB114" s="36">
        <f t="shared" si="264"/>
        <v>0</v>
      </c>
      <c r="CC114" s="36">
        <f t="shared" si="264"/>
        <v>0</v>
      </c>
      <c r="CD114" s="36">
        <f t="shared" ref="CD114:CG114" si="265">SUM(CD13:CD113)</f>
        <v>0</v>
      </c>
      <c r="CE114" s="36">
        <f t="shared" si="265"/>
        <v>0</v>
      </c>
      <c r="CF114" s="36">
        <f t="shared" si="265"/>
        <v>0</v>
      </c>
      <c r="CG114" s="36">
        <f t="shared" si="265"/>
        <v>0</v>
      </c>
      <c r="CH114" s="36">
        <f t="shared" si="263"/>
        <v>0</v>
      </c>
      <c r="CI114" s="36"/>
      <c r="CJ114" s="36"/>
      <c r="CK114" s="36">
        <f t="shared" si="263"/>
        <v>0</v>
      </c>
      <c r="CL114" s="36">
        <f t="shared" si="263"/>
        <v>0</v>
      </c>
      <c r="CM114" s="36">
        <f t="shared" ref="CM114" si="266">SUM(CM13:CM113)</f>
        <v>0</v>
      </c>
      <c r="DH114" s="36">
        <f t="shared" ref="DH114:EC114" si="267">SUM(DH13:DH113)</f>
        <v>0</v>
      </c>
      <c r="DI114" s="36">
        <f t="shared" si="267"/>
        <v>0</v>
      </c>
      <c r="DJ114" s="36">
        <f t="shared" si="267"/>
        <v>0</v>
      </c>
      <c r="DK114" s="36">
        <f t="shared" si="267"/>
        <v>0</v>
      </c>
      <c r="DL114" s="36">
        <f t="shared" si="267"/>
        <v>0</v>
      </c>
      <c r="DM114" s="36">
        <f t="shared" si="267"/>
        <v>0</v>
      </c>
      <c r="DN114" s="36">
        <f t="shared" si="267"/>
        <v>0</v>
      </c>
      <c r="DO114" s="36">
        <f t="shared" si="267"/>
        <v>0</v>
      </c>
      <c r="DP114" s="36">
        <f t="shared" si="267"/>
        <v>0</v>
      </c>
      <c r="DQ114" s="36">
        <f t="shared" si="267"/>
        <v>0</v>
      </c>
      <c r="DR114" s="36">
        <f t="shared" si="267"/>
        <v>0</v>
      </c>
      <c r="DS114" s="36">
        <f t="shared" si="267"/>
        <v>0</v>
      </c>
      <c r="DT114" s="36">
        <f t="shared" si="267"/>
        <v>0</v>
      </c>
      <c r="DU114" s="36">
        <f t="shared" si="267"/>
        <v>0</v>
      </c>
      <c r="DV114" s="36">
        <f t="shared" si="267"/>
        <v>0</v>
      </c>
      <c r="DW114" s="36">
        <f t="shared" si="267"/>
        <v>0</v>
      </c>
      <c r="DX114" s="36">
        <f t="shared" si="267"/>
        <v>0</v>
      </c>
      <c r="DY114" s="36">
        <f t="shared" si="267"/>
        <v>0</v>
      </c>
      <c r="DZ114" s="36">
        <f t="shared" si="267"/>
        <v>0</v>
      </c>
      <c r="EA114" s="36">
        <f t="shared" si="267"/>
        <v>0</v>
      </c>
      <c r="EB114" s="36">
        <f t="shared" si="267"/>
        <v>0</v>
      </c>
      <c r="EC114" s="36">
        <f t="shared" si="267"/>
        <v>0</v>
      </c>
      <c r="EJ114" s="36">
        <f ca="1">SUM(EJ13:EJ113)</f>
        <v>0</v>
      </c>
      <c r="EK114" s="36">
        <f>SUM(EK13:EK113)</f>
        <v>0</v>
      </c>
      <c r="EL114" s="36">
        <f>SUM(EL13:EL113)</f>
        <v>0</v>
      </c>
    </row>
    <row r="115" spans="1:142" x14ac:dyDescent="0.35">
      <c r="EK115" s="148"/>
      <c r="EL115" s="148"/>
    </row>
    <row r="118" spans="1:142" ht="18" x14ac:dyDescent="0.35">
      <c r="A118" s="7" t="s">
        <v>212</v>
      </c>
      <c r="BK118" s="116">
        <f t="shared" ref="BK118:CJ118" ca="1" si="268">OFFSET(program_anchor,BK$7,0)</f>
        <v>0</v>
      </c>
      <c r="BL118" s="116">
        <f t="shared" ca="1" si="268"/>
        <v>0</v>
      </c>
      <c r="BM118" s="116">
        <f t="shared" ca="1" si="268"/>
        <v>0</v>
      </c>
      <c r="BN118" s="116">
        <f t="shared" ca="1" si="268"/>
        <v>0</v>
      </c>
      <c r="BO118" s="116">
        <f t="shared" ca="1" si="268"/>
        <v>0</v>
      </c>
      <c r="BP118" s="116">
        <f t="shared" ca="1" si="268"/>
        <v>0</v>
      </c>
      <c r="BQ118" s="116">
        <f t="shared" ca="1" si="268"/>
        <v>0</v>
      </c>
      <c r="BR118" s="116">
        <f t="shared" ca="1" si="268"/>
        <v>0</v>
      </c>
      <c r="BS118" s="116">
        <f t="shared" ca="1" si="268"/>
        <v>0</v>
      </c>
      <c r="BT118" s="116">
        <f t="shared" ca="1" si="268"/>
        <v>0</v>
      </c>
      <c r="BU118" s="116">
        <f t="shared" ca="1" si="268"/>
        <v>0</v>
      </c>
      <c r="BV118" s="116">
        <f t="shared" ca="1" si="268"/>
        <v>0</v>
      </c>
      <c r="BW118" s="116">
        <f t="shared" ca="1" si="268"/>
        <v>0</v>
      </c>
      <c r="BX118" s="116">
        <f t="shared" ca="1" si="268"/>
        <v>0</v>
      </c>
      <c r="BY118" s="116">
        <f t="shared" ca="1" si="268"/>
        <v>0</v>
      </c>
      <c r="BZ118" s="116">
        <f t="shared" ca="1" si="268"/>
        <v>0</v>
      </c>
      <c r="CA118" s="116">
        <f t="shared" ca="1" si="268"/>
        <v>0</v>
      </c>
      <c r="CB118" s="116">
        <f t="shared" ca="1" si="268"/>
        <v>0</v>
      </c>
      <c r="CC118" s="116">
        <f t="shared" ca="1" si="268"/>
        <v>0</v>
      </c>
      <c r="CD118" s="116">
        <f t="shared" ca="1" si="268"/>
        <v>0</v>
      </c>
      <c r="CE118" s="116" t="str">
        <f t="shared" ca="1" si="268"/>
        <v>Corporate</v>
      </c>
      <c r="CF118" s="116" t="str">
        <f t="shared" ca="1" si="268"/>
        <v>Commercial</v>
      </c>
      <c r="CG118" s="116" t="str">
        <f t="shared" ca="1" si="268"/>
        <v>Fundraising</v>
      </c>
      <c r="CH118" s="116" t="str">
        <f t="shared" ca="1" si="268"/>
        <v>Accom</v>
      </c>
      <c r="CI118" s="116"/>
      <c r="CJ118" s="116" t="str">
        <f t="shared" ca="1" si="268"/>
        <v>Indirect OH</v>
      </c>
      <c r="CK118" s="46" t="s">
        <v>67</v>
      </c>
      <c r="DH118" s="116">
        <f t="shared" ref="DH118:EA118" ca="1" si="269">OFFSET(house_anchor,DH$7,0)</f>
        <v>0</v>
      </c>
      <c r="DI118" s="116">
        <f t="shared" ca="1" si="269"/>
        <v>0</v>
      </c>
      <c r="DJ118" s="116">
        <f t="shared" ca="1" si="269"/>
        <v>0</v>
      </c>
      <c r="DK118" s="116">
        <f t="shared" ca="1" si="269"/>
        <v>0</v>
      </c>
      <c r="DL118" s="116">
        <f t="shared" ca="1" si="269"/>
        <v>0</v>
      </c>
      <c r="DM118" s="116">
        <f t="shared" ca="1" si="269"/>
        <v>0</v>
      </c>
      <c r="DN118" s="116">
        <f t="shared" ca="1" si="269"/>
        <v>0</v>
      </c>
      <c r="DO118" s="116">
        <f t="shared" ca="1" si="269"/>
        <v>0</v>
      </c>
      <c r="DP118" s="116">
        <f t="shared" ca="1" si="269"/>
        <v>0</v>
      </c>
      <c r="DQ118" s="116">
        <f t="shared" ca="1" si="269"/>
        <v>0</v>
      </c>
      <c r="DR118" s="116">
        <f t="shared" ca="1" si="269"/>
        <v>0</v>
      </c>
      <c r="DS118" s="116">
        <f t="shared" ca="1" si="269"/>
        <v>0</v>
      </c>
      <c r="DT118" s="116">
        <f t="shared" ca="1" si="269"/>
        <v>0</v>
      </c>
      <c r="DU118" s="116">
        <f t="shared" ca="1" si="269"/>
        <v>0</v>
      </c>
      <c r="DV118" s="116">
        <f t="shared" ca="1" si="269"/>
        <v>0</v>
      </c>
      <c r="DW118" s="116">
        <f t="shared" ca="1" si="269"/>
        <v>0</v>
      </c>
      <c r="DX118" s="116">
        <f t="shared" ca="1" si="269"/>
        <v>0</v>
      </c>
      <c r="DY118" s="116">
        <f t="shared" ca="1" si="269"/>
        <v>0</v>
      </c>
      <c r="DZ118" s="116">
        <f t="shared" ca="1" si="269"/>
        <v>0</v>
      </c>
      <c r="EA118" s="116">
        <f t="shared" ca="1" si="269"/>
        <v>0</v>
      </c>
      <c r="EB118" s="46" t="s">
        <v>67</v>
      </c>
    </row>
    <row r="119" spans="1:142" x14ac:dyDescent="0.35">
      <c r="BK119" s="34">
        <f>+BK$114</f>
        <v>0</v>
      </c>
      <c r="BL119" s="34">
        <f t="shared" ref="BL119:CJ119" si="270">+BL$114</f>
        <v>0</v>
      </c>
      <c r="BM119" s="34">
        <f t="shared" si="270"/>
        <v>0</v>
      </c>
      <c r="BN119" s="34">
        <f t="shared" si="270"/>
        <v>0</v>
      </c>
      <c r="BO119" s="34">
        <f t="shared" si="270"/>
        <v>0</v>
      </c>
      <c r="BP119" s="34">
        <f t="shared" si="270"/>
        <v>0</v>
      </c>
      <c r="BQ119" s="34">
        <f t="shared" si="270"/>
        <v>0</v>
      </c>
      <c r="BR119" s="34">
        <f t="shared" si="270"/>
        <v>0</v>
      </c>
      <c r="BS119" s="34">
        <f t="shared" si="270"/>
        <v>0</v>
      </c>
      <c r="BT119" s="34">
        <f t="shared" si="270"/>
        <v>0</v>
      </c>
      <c r="BU119" s="34">
        <f t="shared" si="270"/>
        <v>0</v>
      </c>
      <c r="BV119" s="34">
        <f t="shared" si="270"/>
        <v>0</v>
      </c>
      <c r="BW119" s="34">
        <f t="shared" si="270"/>
        <v>0</v>
      </c>
      <c r="BX119" s="34">
        <f t="shared" si="270"/>
        <v>0</v>
      </c>
      <c r="BY119" s="34">
        <f t="shared" si="270"/>
        <v>0</v>
      </c>
      <c r="BZ119" s="34">
        <f t="shared" si="270"/>
        <v>0</v>
      </c>
      <c r="CA119" s="34">
        <f t="shared" si="270"/>
        <v>0</v>
      </c>
      <c r="CB119" s="34">
        <f t="shared" si="270"/>
        <v>0</v>
      </c>
      <c r="CC119" s="34">
        <f t="shared" si="270"/>
        <v>0</v>
      </c>
      <c r="CD119" s="34">
        <f t="shared" si="270"/>
        <v>0</v>
      </c>
      <c r="CE119" s="34">
        <f t="shared" si="270"/>
        <v>0</v>
      </c>
      <c r="CF119" s="34">
        <f t="shared" si="270"/>
        <v>0</v>
      </c>
      <c r="CG119" s="34">
        <f t="shared" si="270"/>
        <v>0</v>
      </c>
      <c r="CH119" s="34">
        <f t="shared" si="270"/>
        <v>0</v>
      </c>
      <c r="CI119" s="34"/>
      <c r="CJ119" s="34">
        <f t="shared" si="270"/>
        <v>0</v>
      </c>
      <c r="CK119" s="34">
        <f>SUM(BK119:CH119)</f>
        <v>0</v>
      </c>
      <c r="DH119" s="34">
        <f t="shared" ref="DH119:EA119" si="271">+DH$114</f>
        <v>0</v>
      </c>
      <c r="DI119" s="34">
        <f t="shared" si="271"/>
        <v>0</v>
      </c>
      <c r="DJ119" s="34">
        <f t="shared" si="271"/>
        <v>0</v>
      </c>
      <c r="DK119" s="34">
        <f t="shared" si="271"/>
        <v>0</v>
      </c>
      <c r="DL119" s="34">
        <f t="shared" si="271"/>
        <v>0</v>
      </c>
      <c r="DM119" s="34">
        <f t="shared" si="271"/>
        <v>0</v>
      </c>
      <c r="DN119" s="34">
        <f t="shared" si="271"/>
        <v>0</v>
      </c>
      <c r="DO119" s="34">
        <f t="shared" si="271"/>
        <v>0</v>
      </c>
      <c r="DP119" s="34">
        <f t="shared" si="271"/>
        <v>0</v>
      </c>
      <c r="DQ119" s="34">
        <f t="shared" si="271"/>
        <v>0</v>
      </c>
      <c r="DR119" s="34">
        <f t="shared" si="271"/>
        <v>0</v>
      </c>
      <c r="DS119" s="34">
        <f t="shared" si="271"/>
        <v>0</v>
      </c>
      <c r="DT119" s="34">
        <f t="shared" si="271"/>
        <v>0</v>
      </c>
      <c r="DU119" s="34">
        <f t="shared" si="271"/>
        <v>0</v>
      </c>
      <c r="DV119" s="34">
        <f t="shared" si="271"/>
        <v>0</v>
      </c>
      <c r="DW119" s="34">
        <f t="shared" si="271"/>
        <v>0</v>
      </c>
      <c r="DX119" s="34">
        <f t="shared" si="271"/>
        <v>0</v>
      </c>
      <c r="DY119" s="34">
        <f t="shared" si="271"/>
        <v>0</v>
      </c>
      <c r="DZ119" s="34">
        <f t="shared" si="271"/>
        <v>0</v>
      </c>
      <c r="EA119" s="34">
        <f t="shared" si="271"/>
        <v>0</v>
      </c>
      <c r="EB119" s="34">
        <f>SUM(DH119:EA119)</f>
        <v>0</v>
      </c>
    </row>
    <row r="123" spans="1:142" ht="18" x14ac:dyDescent="0.35">
      <c r="A123" s="7" t="s">
        <v>213</v>
      </c>
      <c r="BK123" s="116">
        <f t="shared" ref="BK123:CJ123" ca="1" si="272">OFFSET(program_anchor,BK$7,0)</f>
        <v>0</v>
      </c>
      <c r="BL123" s="116">
        <f t="shared" ca="1" si="272"/>
        <v>0</v>
      </c>
      <c r="BM123" s="116">
        <f t="shared" ca="1" si="272"/>
        <v>0</v>
      </c>
      <c r="BN123" s="116">
        <f t="shared" ca="1" si="272"/>
        <v>0</v>
      </c>
      <c r="BO123" s="116">
        <f t="shared" ca="1" si="272"/>
        <v>0</v>
      </c>
      <c r="BP123" s="116">
        <f t="shared" ca="1" si="272"/>
        <v>0</v>
      </c>
      <c r="BQ123" s="116">
        <f t="shared" ca="1" si="272"/>
        <v>0</v>
      </c>
      <c r="BR123" s="116">
        <f t="shared" ca="1" si="272"/>
        <v>0</v>
      </c>
      <c r="BS123" s="116">
        <f t="shared" ca="1" si="272"/>
        <v>0</v>
      </c>
      <c r="BT123" s="116">
        <f t="shared" ca="1" si="272"/>
        <v>0</v>
      </c>
      <c r="BU123" s="116">
        <f t="shared" ca="1" si="272"/>
        <v>0</v>
      </c>
      <c r="BV123" s="116">
        <f t="shared" ca="1" si="272"/>
        <v>0</v>
      </c>
      <c r="BW123" s="116">
        <f t="shared" ca="1" si="272"/>
        <v>0</v>
      </c>
      <c r="BX123" s="116">
        <f t="shared" ca="1" si="272"/>
        <v>0</v>
      </c>
      <c r="BY123" s="116">
        <f t="shared" ca="1" si="272"/>
        <v>0</v>
      </c>
      <c r="BZ123" s="116">
        <f t="shared" ca="1" si="272"/>
        <v>0</v>
      </c>
      <c r="CA123" s="116">
        <f t="shared" ca="1" si="272"/>
        <v>0</v>
      </c>
      <c r="CB123" s="116">
        <f t="shared" ca="1" si="272"/>
        <v>0</v>
      </c>
      <c r="CC123" s="116">
        <f t="shared" ca="1" si="272"/>
        <v>0</v>
      </c>
      <c r="CD123" s="116">
        <f t="shared" ca="1" si="272"/>
        <v>0</v>
      </c>
      <c r="CE123" s="116" t="str">
        <f t="shared" ca="1" si="272"/>
        <v>Corporate</v>
      </c>
      <c r="CF123" s="116" t="str">
        <f t="shared" ca="1" si="272"/>
        <v>Commercial</v>
      </c>
      <c r="CG123" s="116" t="str">
        <f t="shared" ca="1" si="272"/>
        <v>Fundraising</v>
      </c>
      <c r="CH123" s="116" t="str">
        <f t="shared" ca="1" si="272"/>
        <v>Accom</v>
      </c>
      <c r="CI123" s="116" t="str">
        <f t="shared" ca="1" si="272"/>
        <v>Health</v>
      </c>
      <c r="CJ123" s="116" t="str">
        <f t="shared" ca="1" si="272"/>
        <v>Indirect OH</v>
      </c>
      <c r="CK123" s="46" t="s">
        <v>67</v>
      </c>
      <c r="DH123" s="116">
        <f t="shared" ref="DH123:EA123" ca="1" si="273">OFFSET(house_anchor,DH$7,0)</f>
        <v>0</v>
      </c>
      <c r="DI123" s="116">
        <f t="shared" ca="1" si="273"/>
        <v>0</v>
      </c>
      <c r="DJ123" s="116">
        <f t="shared" ca="1" si="273"/>
        <v>0</v>
      </c>
      <c r="DK123" s="116">
        <f t="shared" ca="1" si="273"/>
        <v>0</v>
      </c>
      <c r="DL123" s="116">
        <f t="shared" ca="1" si="273"/>
        <v>0</v>
      </c>
      <c r="DM123" s="116">
        <f t="shared" ca="1" si="273"/>
        <v>0</v>
      </c>
      <c r="DN123" s="116">
        <f t="shared" ca="1" si="273"/>
        <v>0</v>
      </c>
      <c r="DO123" s="116">
        <f t="shared" ca="1" si="273"/>
        <v>0</v>
      </c>
      <c r="DP123" s="116">
        <f t="shared" ca="1" si="273"/>
        <v>0</v>
      </c>
      <c r="DQ123" s="116">
        <f t="shared" ca="1" si="273"/>
        <v>0</v>
      </c>
      <c r="DR123" s="116">
        <f t="shared" ca="1" si="273"/>
        <v>0</v>
      </c>
      <c r="DS123" s="116">
        <f t="shared" ca="1" si="273"/>
        <v>0</v>
      </c>
      <c r="DT123" s="116">
        <f t="shared" ca="1" si="273"/>
        <v>0</v>
      </c>
      <c r="DU123" s="116">
        <f t="shared" ca="1" si="273"/>
        <v>0</v>
      </c>
      <c r="DV123" s="116">
        <f t="shared" ca="1" si="273"/>
        <v>0</v>
      </c>
      <c r="DW123" s="116">
        <f t="shared" ca="1" si="273"/>
        <v>0</v>
      </c>
      <c r="DX123" s="116">
        <f t="shared" ca="1" si="273"/>
        <v>0</v>
      </c>
      <c r="DY123" s="116">
        <f t="shared" ca="1" si="273"/>
        <v>0</v>
      </c>
      <c r="DZ123" s="116">
        <f t="shared" ca="1" si="273"/>
        <v>0</v>
      </c>
      <c r="EA123" s="116">
        <f t="shared" ca="1" si="273"/>
        <v>0</v>
      </c>
      <c r="EB123" s="46" t="s">
        <v>67</v>
      </c>
    </row>
    <row r="124" spans="1:142" x14ac:dyDescent="0.35">
      <c r="C124" s="200" t="s">
        <v>98</v>
      </c>
      <c r="BK124" s="34">
        <f>SUMIF($C$13:$C$113,$C124,BK$13:BK$113)</f>
        <v>0</v>
      </c>
      <c r="BL124" s="34">
        <f t="shared" ref="BL124:CJ124" si="274">SUMIF($C$13:$C$113,$C124,BL$13:BL$113)</f>
        <v>0</v>
      </c>
      <c r="BM124" s="34">
        <f t="shared" si="274"/>
        <v>0</v>
      </c>
      <c r="BN124" s="34">
        <f t="shared" si="274"/>
        <v>0</v>
      </c>
      <c r="BO124" s="34">
        <f t="shared" si="274"/>
        <v>0</v>
      </c>
      <c r="BP124" s="34">
        <f t="shared" si="274"/>
        <v>0</v>
      </c>
      <c r="BQ124" s="34">
        <f t="shared" si="274"/>
        <v>0</v>
      </c>
      <c r="BR124" s="34">
        <f t="shared" si="274"/>
        <v>0</v>
      </c>
      <c r="BS124" s="34">
        <f t="shared" si="274"/>
        <v>0</v>
      </c>
      <c r="BT124" s="34">
        <f t="shared" si="274"/>
        <v>0</v>
      </c>
      <c r="BU124" s="34">
        <f t="shared" si="274"/>
        <v>0</v>
      </c>
      <c r="BV124" s="34">
        <f t="shared" si="274"/>
        <v>0</v>
      </c>
      <c r="BW124" s="34">
        <f t="shared" si="274"/>
        <v>0</v>
      </c>
      <c r="BX124" s="34">
        <f t="shared" si="274"/>
        <v>0</v>
      </c>
      <c r="BY124" s="34">
        <f t="shared" si="274"/>
        <v>0</v>
      </c>
      <c r="BZ124" s="34">
        <f t="shared" si="274"/>
        <v>0</v>
      </c>
      <c r="CA124" s="34">
        <f t="shared" si="274"/>
        <v>0</v>
      </c>
      <c r="CB124" s="34">
        <f t="shared" si="274"/>
        <v>0</v>
      </c>
      <c r="CC124" s="34">
        <f t="shared" si="274"/>
        <v>0</v>
      </c>
      <c r="CD124" s="34">
        <f t="shared" si="274"/>
        <v>0</v>
      </c>
      <c r="CE124" s="34">
        <f t="shared" si="274"/>
        <v>0</v>
      </c>
      <c r="CF124" s="34">
        <f t="shared" si="274"/>
        <v>0</v>
      </c>
      <c r="CG124" s="34">
        <f t="shared" si="274"/>
        <v>0</v>
      </c>
      <c r="CH124" s="34">
        <f t="shared" si="274"/>
        <v>0</v>
      </c>
      <c r="CI124" s="34">
        <f t="shared" si="274"/>
        <v>0</v>
      </c>
      <c r="CJ124" s="34">
        <f t="shared" si="274"/>
        <v>0</v>
      </c>
      <c r="CK124" s="34">
        <f>SUM(BK124:CH124)</f>
        <v>0</v>
      </c>
      <c r="DH124" s="34">
        <f>SUMIF($C$13:$C$113,$C124,DH$13:DH$113)</f>
        <v>0</v>
      </c>
      <c r="DI124" s="34">
        <f t="shared" ref="DI124:EA124" si="275">SUMIF($C$13:$C$113,$C124,DI$13:DI$113)</f>
        <v>0</v>
      </c>
      <c r="DJ124" s="34">
        <f t="shared" si="275"/>
        <v>0</v>
      </c>
      <c r="DK124" s="34">
        <f t="shared" si="275"/>
        <v>0</v>
      </c>
      <c r="DL124" s="34">
        <f t="shared" si="275"/>
        <v>0</v>
      </c>
      <c r="DM124" s="34">
        <f t="shared" si="275"/>
        <v>0</v>
      </c>
      <c r="DN124" s="34">
        <f t="shared" si="275"/>
        <v>0</v>
      </c>
      <c r="DO124" s="34">
        <f t="shared" si="275"/>
        <v>0</v>
      </c>
      <c r="DP124" s="34">
        <f t="shared" si="275"/>
        <v>0</v>
      </c>
      <c r="DQ124" s="34">
        <f t="shared" si="275"/>
        <v>0</v>
      </c>
      <c r="DR124" s="34">
        <f t="shared" si="275"/>
        <v>0</v>
      </c>
      <c r="DS124" s="34">
        <f t="shared" si="275"/>
        <v>0</v>
      </c>
      <c r="DT124" s="34">
        <f t="shared" si="275"/>
        <v>0</v>
      </c>
      <c r="DU124" s="34">
        <f t="shared" si="275"/>
        <v>0</v>
      </c>
      <c r="DV124" s="34">
        <f t="shared" si="275"/>
        <v>0</v>
      </c>
      <c r="DW124" s="34">
        <f t="shared" si="275"/>
        <v>0</v>
      </c>
      <c r="DX124" s="34">
        <f t="shared" si="275"/>
        <v>0</v>
      </c>
      <c r="DY124" s="34">
        <f t="shared" si="275"/>
        <v>0</v>
      </c>
      <c r="DZ124" s="34">
        <f t="shared" si="275"/>
        <v>0</v>
      </c>
      <c r="EA124" s="34">
        <f t="shared" si="275"/>
        <v>0</v>
      </c>
      <c r="EB124" s="34">
        <f>SUM(DH124:EA124)</f>
        <v>0</v>
      </c>
      <c r="EE124" s="148"/>
    </row>
    <row r="128" spans="1:142" ht="18" x14ac:dyDescent="0.35">
      <c r="A128" s="7" t="s">
        <v>214</v>
      </c>
      <c r="BK128" s="116">
        <f t="shared" ref="BK128:CJ128" ca="1" si="276">OFFSET(program_anchor,BK$7,0)</f>
        <v>0</v>
      </c>
      <c r="BL128" s="116">
        <f t="shared" ca="1" si="276"/>
        <v>0</v>
      </c>
      <c r="BM128" s="116">
        <f t="shared" ca="1" si="276"/>
        <v>0</v>
      </c>
      <c r="BN128" s="116">
        <f t="shared" ca="1" si="276"/>
        <v>0</v>
      </c>
      <c r="BO128" s="116">
        <f t="shared" ca="1" si="276"/>
        <v>0</v>
      </c>
      <c r="BP128" s="116">
        <f t="shared" ca="1" si="276"/>
        <v>0</v>
      </c>
      <c r="BQ128" s="116">
        <f t="shared" ca="1" si="276"/>
        <v>0</v>
      </c>
      <c r="BR128" s="116">
        <f t="shared" ca="1" si="276"/>
        <v>0</v>
      </c>
      <c r="BS128" s="116">
        <f t="shared" ca="1" si="276"/>
        <v>0</v>
      </c>
      <c r="BT128" s="116">
        <f t="shared" ca="1" si="276"/>
        <v>0</v>
      </c>
      <c r="BU128" s="116">
        <f t="shared" ca="1" si="276"/>
        <v>0</v>
      </c>
      <c r="BV128" s="116">
        <f t="shared" ca="1" si="276"/>
        <v>0</v>
      </c>
      <c r="BW128" s="116">
        <f t="shared" ca="1" si="276"/>
        <v>0</v>
      </c>
      <c r="BX128" s="116">
        <f t="shared" ca="1" si="276"/>
        <v>0</v>
      </c>
      <c r="BY128" s="116">
        <f t="shared" ca="1" si="276"/>
        <v>0</v>
      </c>
      <c r="BZ128" s="116">
        <f t="shared" ca="1" si="276"/>
        <v>0</v>
      </c>
      <c r="CA128" s="116">
        <f t="shared" ca="1" si="276"/>
        <v>0</v>
      </c>
      <c r="CB128" s="116">
        <f t="shared" ca="1" si="276"/>
        <v>0</v>
      </c>
      <c r="CC128" s="116">
        <f t="shared" ca="1" si="276"/>
        <v>0</v>
      </c>
      <c r="CD128" s="116">
        <f t="shared" ca="1" si="276"/>
        <v>0</v>
      </c>
      <c r="CE128" s="116" t="str">
        <f t="shared" ca="1" si="276"/>
        <v>Corporate</v>
      </c>
      <c r="CF128" s="116" t="str">
        <f t="shared" ca="1" si="276"/>
        <v>Commercial</v>
      </c>
      <c r="CG128" s="116" t="str">
        <f t="shared" ca="1" si="276"/>
        <v>Fundraising</v>
      </c>
      <c r="CH128" s="116" t="str">
        <f t="shared" ca="1" si="276"/>
        <v>Accom</v>
      </c>
      <c r="CI128" s="116" t="str">
        <f t="shared" ca="1" si="276"/>
        <v>Health</v>
      </c>
      <c r="CJ128" s="116" t="str">
        <f t="shared" ca="1" si="276"/>
        <v>Indirect OH</v>
      </c>
      <c r="CK128" s="46" t="s">
        <v>67</v>
      </c>
      <c r="DH128" s="116">
        <f t="shared" ref="DH128:EA128" ca="1" si="277">OFFSET(house_anchor,DH$7,0)</f>
        <v>0</v>
      </c>
      <c r="DI128" s="116">
        <f t="shared" ca="1" si="277"/>
        <v>0</v>
      </c>
      <c r="DJ128" s="116">
        <f t="shared" ca="1" si="277"/>
        <v>0</v>
      </c>
      <c r="DK128" s="116">
        <f t="shared" ca="1" si="277"/>
        <v>0</v>
      </c>
      <c r="DL128" s="116">
        <f t="shared" ca="1" si="277"/>
        <v>0</v>
      </c>
      <c r="DM128" s="116">
        <f t="shared" ca="1" si="277"/>
        <v>0</v>
      </c>
      <c r="DN128" s="116">
        <f t="shared" ca="1" si="277"/>
        <v>0</v>
      </c>
      <c r="DO128" s="116">
        <f t="shared" ca="1" si="277"/>
        <v>0</v>
      </c>
      <c r="DP128" s="116">
        <f t="shared" ca="1" si="277"/>
        <v>0</v>
      </c>
      <c r="DQ128" s="116">
        <f t="shared" ca="1" si="277"/>
        <v>0</v>
      </c>
      <c r="DR128" s="116">
        <f t="shared" ca="1" si="277"/>
        <v>0</v>
      </c>
      <c r="DS128" s="116">
        <f t="shared" ca="1" si="277"/>
        <v>0</v>
      </c>
      <c r="DT128" s="116">
        <f t="shared" ca="1" si="277"/>
        <v>0</v>
      </c>
      <c r="DU128" s="116">
        <f t="shared" ca="1" si="277"/>
        <v>0</v>
      </c>
      <c r="DV128" s="116">
        <f t="shared" ca="1" si="277"/>
        <v>0</v>
      </c>
      <c r="DW128" s="116">
        <f t="shared" ca="1" si="277"/>
        <v>0</v>
      </c>
      <c r="DX128" s="116">
        <f t="shared" ca="1" si="277"/>
        <v>0</v>
      </c>
      <c r="DY128" s="116">
        <f t="shared" ca="1" si="277"/>
        <v>0</v>
      </c>
      <c r="DZ128" s="116">
        <f t="shared" ca="1" si="277"/>
        <v>0</v>
      </c>
      <c r="EA128" s="116">
        <f t="shared" ca="1" si="277"/>
        <v>0</v>
      </c>
      <c r="EB128" s="46" t="s">
        <v>67</v>
      </c>
    </row>
    <row r="129" spans="1:132" x14ac:dyDescent="0.35">
      <c r="C129" s="200" t="s">
        <v>99</v>
      </c>
      <c r="BK129" s="34">
        <f>SUMIF($C$13:$C$113,$C129,BK$13:BK$113)</f>
        <v>0</v>
      </c>
      <c r="BL129" s="34">
        <f t="shared" ref="BL129:CG129" si="278">SUMIF($C$13:$C$113,$C129,BL$13:BL$113)</f>
        <v>0</v>
      </c>
      <c r="BM129" s="34">
        <f t="shared" si="278"/>
        <v>0</v>
      </c>
      <c r="BN129" s="34">
        <f t="shared" si="278"/>
        <v>0</v>
      </c>
      <c r="BO129" s="34">
        <f t="shared" si="278"/>
        <v>0</v>
      </c>
      <c r="BP129" s="34">
        <f t="shared" si="278"/>
        <v>0</v>
      </c>
      <c r="BQ129" s="34">
        <f t="shared" si="278"/>
        <v>0</v>
      </c>
      <c r="BR129" s="34">
        <f t="shared" si="278"/>
        <v>0</v>
      </c>
      <c r="BS129" s="34">
        <f t="shared" si="278"/>
        <v>0</v>
      </c>
      <c r="BT129" s="34">
        <f t="shared" si="278"/>
        <v>0</v>
      </c>
      <c r="BU129" s="34">
        <f t="shared" si="278"/>
        <v>0</v>
      </c>
      <c r="BV129" s="34">
        <f t="shared" si="278"/>
        <v>0</v>
      </c>
      <c r="BW129" s="34">
        <f t="shared" si="278"/>
        <v>0</v>
      </c>
      <c r="BX129" s="34">
        <f t="shared" si="278"/>
        <v>0</v>
      </c>
      <c r="BY129" s="34">
        <f t="shared" si="278"/>
        <v>0</v>
      </c>
      <c r="BZ129" s="34">
        <f t="shared" si="278"/>
        <v>0</v>
      </c>
      <c r="CA129" s="34">
        <f t="shared" si="278"/>
        <v>0</v>
      </c>
      <c r="CB129" s="34">
        <f t="shared" si="278"/>
        <v>0</v>
      </c>
      <c r="CC129" s="34">
        <f t="shared" si="278"/>
        <v>0</v>
      </c>
      <c r="CD129" s="34">
        <f t="shared" si="278"/>
        <v>0</v>
      </c>
      <c r="CE129" s="34">
        <f t="shared" si="278"/>
        <v>0</v>
      </c>
      <c r="CF129" s="34">
        <f t="shared" si="278"/>
        <v>0</v>
      </c>
      <c r="CG129" s="34">
        <f t="shared" si="278"/>
        <v>0</v>
      </c>
      <c r="CH129" s="34">
        <f>SUMIF($C$13:$C$113,$C129,CH$13:CH$113)</f>
        <v>0</v>
      </c>
      <c r="CI129" s="34">
        <f>SUMIF($C$13:$C$113,$C129,CI$13:CI$113)</f>
        <v>0</v>
      </c>
      <c r="CJ129" s="34">
        <f>SUMIF($C$13:$C$113,$C129,CJ$13:CJ$113)</f>
        <v>0</v>
      </c>
      <c r="CK129" s="34">
        <f>SUM(BK129:CH129)</f>
        <v>0</v>
      </c>
      <c r="DH129" s="34">
        <f>SUMIF($C$13:$C$113,$C129,DH$13:DH$113)</f>
        <v>0</v>
      </c>
      <c r="DI129" s="34">
        <f t="shared" ref="DI129:EA129" si="279">SUMIF($C$13:$C$113,$C129,DI$13:DI$113)</f>
        <v>0</v>
      </c>
      <c r="DJ129" s="34">
        <f t="shared" si="279"/>
        <v>0</v>
      </c>
      <c r="DK129" s="34">
        <f t="shared" si="279"/>
        <v>0</v>
      </c>
      <c r="DL129" s="34">
        <f t="shared" si="279"/>
        <v>0</v>
      </c>
      <c r="DM129" s="34">
        <f t="shared" si="279"/>
        <v>0</v>
      </c>
      <c r="DN129" s="34">
        <f t="shared" si="279"/>
        <v>0</v>
      </c>
      <c r="DO129" s="34">
        <f t="shared" si="279"/>
        <v>0</v>
      </c>
      <c r="DP129" s="34">
        <f t="shared" si="279"/>
        <v>0</v>
      </c>
      <c r="DQ129" s="34">
        <f t="shared" si="279"/>
        <v>0</v>
      </c>
      <c r="DR129" s="34">
        <f t="shared" si="279"/>
        <v>0</v>
      </c>
      <c r="DS129" s="34">
        <f t="shared" si="279"/>
        <v>0</v>
      </c>
      <c r="DT129" s="34">
        <f t="shared" si="279"/>
        <v>0</v>
      </c>
      <c r="DU129" s="34">
        <f t="shared" si="279"/>
        <v>0</v>
      </c>
      <c r="DV129" s="34">
        <f t="shared" si="279"/>
        <v>0</v>
      </c>
      <c r="DW129" s="34">
        <f t="shared" si="279"/>
        <v>0</v>
      </c>
      <c r="DX129" s="34">
        <f t="shared" si="279"/>
        <v>0</v>
      </c>
      <c r="DY129" s="34">
        <f t="shared" si="279"/>
        <v>0</v>
      </c>
      <c r="DZ129" s="34">
        <f t="shared" si="279"/>
        <v>0</v>
      </c>
      <c r="EA129" s="34">
        <f t="shared" si="279"/>
        <v>0</v>
      </c>
      <c r="EB129" s="34">
        <f>SUM(DH129:EA129)</f>
        <v>0</v>
      </c>
    </row>
    <row r="131" spans="1:132" x14ac:dyDescent="0.35">
      <c r="A131" s="2" t="s">
        <v>215</v>
      </c>
      <c r="BK131" s="27">
        <f>+BK114-BK124-BK129</f>
        <v>0</v>
      </c>
      <c r="BL131" s="27">
        <f t="shared" ref="BL131:CK131" si="280">+BL114-BL124-BL129</f>
        <v>0</v>
      </c>
      <c r="BM131" s="27">
        <f t="shared" si="280"/>
        <v>0</v>
      </c>
      <c r="BN131" s="27">
        <f t="shared" si="280"/>
        <v>0</v>
      </c>
      <c r="BO131" s="27">
        <f t="shared" si="280"/>
        <v>0</v>
      </c>
      <c r="BP131" s="27">
        <f t="shared" si="280"/>
        <v>0</v>
      </c>
      <c r="BQ131" s="27">
        <f t="shared" si="280"/>
        <v>0</v>
      </c>
      <c r="BR131" s="27">
        <f t="shared" si="280"/>
        <v>0</v>
      </c>
      <c r="BS131" s="27">
        <f t="shared" si="280"/>
        <v>0</v>
      </c>
      <c r="BT131" s="27">
        <f t="shared" si="280"/>
        <v>0</v>
      </c>
      <c r="BU131" s="27">
        <f t="shared" si="280"/>
        <v>0</v>
      </c>
      <c r="BV131" s="27">
        <f t="shared" si="280"/>
        <v>0</v>
      </c>
      <c r="BW131" s="27">
        <f t="shared" si="280"/>
        <v>0</v>
      </c>
      <c r="BX131" s="27">
        <f t="shared" si="280"/>
        <v>0</v>
      </c>
      <c r="BY131" s="27">
        <f t="shared" si="280"/>
        <v>0</v>
      </c>
      <c r="BZ131" s="27">
        <f t="shared" si="280"/>
        <v>0</v>
      </c>
      <c r="CA131" s="27">
        <f t="shared" si="280"/>
        <v>0</v>
      </c>
      <c r="CB131" s="27">
        <f t="shared" si="280"/>
        <v>0</v>
      </c>
      <c r="CC131" s="27">
        <f t="shared" si="280"/>
        <v>0</v>
      </c>
      <c r="CD131" s="27">
        <f t="shared" ref="CD131:CG131" si="281">+CD114-CD124-CD129</f>
        <v>0</v>
      </c>
      <c r="CE131" s="27">
        <f t="shared" si="281"/>
        <v>0</v>
      </c>
      <c r="CF131" s="27">
        <f t="shared" si="281"/>
        <v>0</v>
      </c>
      <c r="CG131" s="27">
        <f t="shared" si="281"/>
        <v>0</v>
      </c>
      <c r="CH131" s="27">
        <f>+CH114-CH124-CH129</f>
        <v>0</v>
      </c>
      <c r="CI131" s="27">
        <f>+CI114-CI124-CI129</f>
        <v>0</v>
      </c>
      <c r="CJ131" s="27">
        <f>+CJ114-CJ124-CJ129</f>
        <v>0</v>
      </c>
      <c r="CK131" s="27">
        <f t="shared" si="280"/>
        <v>0</v>
      </c>
      <c r="DH131" s="27">
        <f>+DH114-DH124-DH129</f>
        <v>0</v>
      </c>
      <c r="DI131" s="27">
        <f t="shared" ref="DI131:EB131" si="282">+DI114-DI124-DI129</f>
        <v>0</v>
      </c>
      <c r="DJ131" s="27">
        <f t="shared" si="282"/>
        <v>0</v>
      </c>
      <c r="DK131" s="27">
        <f t="shared" si="282"/>
        <v>0</v>
      </c>
      <c r="DL131" s="27">
        <f t="shared" si="282"/>
        <v>0</v>
      </c>
      <c r="DM131" s="27">
        <f t="shared" si="282"/>
        <v>0</v>
      </c>
      <c r="DN131" s="27">
        <f t="shared" si="282"/>
        <v>0</v>
      </c>
      <c r="DO131" s="27">
        <f t="shared" si="282"/>
        <v>0</v>
      </c>
      <c r="DP131" s="27">
        <f t="shared" si="282"/>
        <v>0</v>
      </c>
      <c r="DQ131" s="27">
        <f t="shared" si="282"/>
        <v>0</v>
      </c>
      <c r="DR131" s="27">
        <f t="shared" si="282"/>
        <v>0</v>
      </c>
      <c r="DS131" s="27">
        <f t="shared" si="282"/>
        <v>0</v>
      </c>
      <c r="DT131" s="27">
        <f t="shared" si="282"/>
        <v>0</v>
      </c>
      <c r="DU131" s="27">
        <f t="shared" si="282"/>
        <v>0</v>
      </c>
      <c r="DV131" s="27">
        <f t="shared" si="282"/>
        <v>0</v>
      </c>
      <c r="DW131" s="27">
        <f t="shared" si="282"/>
        <v>0</v>
      </c>
      <c r="DX131" s="27">
        <f t="shared" si="282"/>
        <v>0</v>
      </c>
      <c r="DY131" s="27">
        <f t="shared" si="282"/>
        <v>0</v>
      </c>
      <c r="DZ131" s="27">
        <f t="shared" si="282"/>
        <v>0</v>
      </c>
      <c r="EA131" s="27">
        <f t="shared" si="282"/>
        <v>0</v>
      </c>
      <c r="EB131" s="27">
        <f t="shared" si="282"/>
        <v>0</v>
      </c>
    </row>
    <row r="135" spans="1:132" ht="18" x14ac:dyDescent="0.35">
      <c r="A135" s="7" t="str">
        <f ca="1">"Calculation of indirect for "&amp;+Indirect_OH!$A$5&amp;+" --&gt;"</f>
        <v>Calculation of indirect for Indirect_OH --&gt;</v>
      </c>
      <c r="CK135" s="8" t="s">
        <v>79</v>
      </c>
    </row>
    <row r="136" spans="1:132" x14ac:dyDescent="0.35">
      <c r="CF136" s="2" t="s">
        <v>216</v>
      </c>
      <c r="CK136" s="149">
        <f>+$CK$129</f>
        <v>0</v>
      </c>
    </row>
    <row r="137" spans="1:132" x14ac:dyDescent="0.35">
      <c r="CF137" s="2" t="s">
        <v>217</v>
      </c>
    </row>
    <row r="138" spans="1:132" x14ac:dyDescent="0.35">
      <c r="CF138" s="201" t="str">
        <f>+corp_short_title</f>
        <v>Corporate</v>
      </c>
      <c r="CK138" s="149">
        <f ca="1">-HLOOKUP(CF138,indirect_people_summary_table,2,FALSE)</f>
        <v>0</v>
      </c>
    </row>
    <row r="139" spans="1:132" x14ac:dyDescent="0.35">
      <c r="CF139" s="201" t="str">
        <f>+comm_short_title</f>
        <v>Commercial</v>
      </c>
      <c r="CK139" s="149">
        <f ca="1">-HLOOKUP(CF139,indirect_people_summary_table,2,FALSE)</f>
        <v>0</v>
      </c>
    </row>
    <row r="140" spans="1:132" x14ac:dyDescent="0.35">
      <c r="CF140" s="201" t="str">
        <f>+fundraising_short_title</f>
        <v>Fundraising</v>
      </c>
      <c r="CK140" s="149">
        <f ca="1">-HLOOKUP(CF140,indirect_people_summary_table,2,FALSE)</f>
        <v>0</v>
      </c>
    </row>
    <row r="141" spans="1:132" x14ac:dyDescent="0.35">
      <c r="CF141" s="201" t="str">
        <f>+accom_short_title</f>
        <v>Accom</v>
      </c>
      <c r="CK141" s="149">
        <f ca="1">-HLOOKUP(CF141,indirect_people_summary_table,2,FALSE)</f>
        <v>0</v>
      </c>
    </row>
    <row r="142" spans="1:132" x14ac:dyDescent="0.35">
      <c r="CF142" s="201" t="str">
        <f>+hp_short_title</f>
        <v>Health</v>
      </c>
      <c r="CK142" s="149">
        <f ca="1">-HLOOKUP(CF142,indirect_people_summary_table,2,FALSE)</f>
        <v>0</v>
      </c>
    </row>
    <row r="143" spans="1:132" x14ac:dyDescent="0.35">
      <c r="CF143" s="2" t="s">
        <v>218</v>
      </c>
      <c r="CK143" s="149">
        <f ca="1">SUM(CK138:CK142)</f>
        <v>0</v>
      </c>
    </row>
    <row r="144" spans="1:132" x14ac:dyDescent="0.35">
      <c r="CF144" s="2" t="str">
        <f ca="1">"Total indirect people costs for "&amp;+Indirect_OH!$A$5</f>
        <v>Total indirect people costs for Indirect_OH</v>
      </c>
      <c r="CK144" s="149">
        <f ca="1">+CK136+CK143</f>
        <v>0</v>
      </c>
    </row>
    <row r="145" spans="1:147" x14ac:dyDescent="0.35">
      <c r="EH145" s="30">
        <f>COLUMNS($EH:EH)</f>
        <v>1</v>
      </c>
      <c r="EI145" s="30">
        <f>COLUMNS($EH:EI)</f>
        <v>2</v>
      </c>
      <c r="EJ145" s="30">
        <f>COLUMNS($EH:EJ)</f>
        <v>3</v>
      </c>
      <c r="EK145" s="30">
        <f>COLUMNS($EH:EK)</f>
        <v>4</v>
      </c>
      <c r="EL145" s="30">
        <f>COLUMNS($EH:EL)</f>
        <v>5</v>
      </c>
      <c r="EM145" s="30">
        <f>COLUMNS($EH:EM)</f>
        <v>6</v>
      </c>
    </row>
    <row r="146" spans="1:147" x14ac:dyDescent="0.35">
      <c r="EH146" s="30"/>
      <c r="EI146" s="30"/>
      <c r="EJ146" s="30"/>
      <c r="EK146" s="30"/>
      <c r="EL146" s="30"/>
      <c r="EM146" s="30"/>
    </row>
    <row r="147" spans="1:147" ht="15.6" thickBot="1" x14ac:dyDescent="0.4">
      <c r="EH147" s="30"/>
      <c r="EI147" s="30"/>
      <c r="EJ147" s="30"/>
      <c r="EK147" s="30"/>
      <c r="EL147" s="30"/>
      <c r="EM147" s="30"/>
    </row>
    <row r="148" spans="1:147" ht="18.600000000000001" thickBot="1" x14ac:dyDescent="0.4">
      <c r="A148" s="7" t="s">
        <v>219</v>
      </c>
      <c r="ED148" s="43" t="str">
        <f>+ED$11</f>
        <v>Health Professionals activity (if applicable)</v>
      </c>
      <c r="EE148" s="44"/>
      <c r="EF148" s="44"/>
      <c r="EG148" s="44"/>
      <c r="EH148" s="44"/>
      <c r="EI148" s="44"/>
      <c r="EJ148" s="44"/>
      <c r="EK148" s="44"/>
      <c r="EL148" s="45"/>
      <c r="EM148" s="45"/>
    </row>
    <row r="149" spans="1:147" ht="45.6" thickBot="1" x14ac:dyDescent="0.4">
      <c r="A149" s="202" t="s">
        <v>174</v>
      </c>
      <c r="ED149" s="203"/>
      <c r="EE149" s="47" t="str">
        <f t="shared" ref="EE149:EH149" si="283">+EE$12</f>
        <v>HP
short class'n</v>
      </c>
      <c r="EF149" s="204"/>
      <c r="EG149" s="47" t="str">
        <f t="shared" si="283"/>
        <v>HP employment type</v>
      </c>
      <c r="EH149" s="47" t="str">
        <f t="shared" si="283"/>
        <v>HP employment type - HP
short class'n</v>
      </c>
      <c r="EI149" s="204"/>
      <c r="EJ149" s="47" t="str">
        <f>+EJ$12</f>
        <v>SDUs per year</v>
      </c>
      <c r="EK149" s="47" t="str">
        <f t="shared" ref="EK149:EL149" si="284">+EK$12</f>
        <v>Direct cost
$</v>
      </c>
      <c r="EL149" s="47" t="str">
        <f t="shared" si="284"/>
        <v>Indirect cost
$</v>
      </c>
      <c r="EM149" s="152" t="s">
        <v>66</v>
      </c>
      <c r="EO149" s="205" t="s">
        <v>220</v>
      </c>
      <c r="EP149" s="205" t="s">
        <v>221</v>
      </c>
      <c r="EQ149" s="205" t="s">
        <v>222</v>
      </c>
    </row>
    <row r="150" spans="1:147" x14ac:dyDescent="0.35">
      <c r="A150" s="85">
        <f>ROWS($149:150)-1</f>
        <v>1</v>
      </c>
      <c r="EB150" s="206"/>
      <c r="ED150" s="207"/>
      <c r="EE150" s="208">
        <f t="shared" ref="EE150:EE169" ca="1" si="285">OFFSET(hp_classn_anchor,EQ150,0)</f>
        <v>0</v>
      </c>
      <c r="EF150" s="209"/>
      <c r="EG150" s="210" t="str">
        <f t="shared" ref="EG150:EG169" ca="1" si="286">OFFSET(hp_emp_type_anchor,EP150,0)</f>
        <v>Staff</v>
      </c>
      <c r="EH150" s="210" t="str">
        <f t="shared" ref="EH150:EH169" ca="1" si="287">IF(LEN(EE150)&gt;1,+EG150&amp;+" - "&amp;+EE150,"")</f>
        <v/>
      </c>
      <c r="EI150" s="211"/>
      <c r="EJ150" s="210">
        <f ca="1">SUMIF($EH$13:$EH$113,$EH150,EJ$13:EJ$113)</f>
        <v>0</v>
      </c>
      <c r="EK150" s="210">
        <f t="shared" ref="EJ150:EL169" ca="1" si="288">SUMIF($EH$13:$EH$113,$EH150,EK$13:EK$113)</f>
        <v>0</v>
      </c>
      <c r="EL150" s="210">
        <f t="shared" ca="1" si="288"/>
        <v>0</v>
      </c>
      <c r="EM150" s="69"/>
      <c r="EO150" s="8">
        <f>ROWS($149:150)-1</f>
        <v>1</v>
      </c>
      <c r="EP150" s="212">
        <v>1</v>
      </c>
      <c r="EQ150" s="212">
        <v>1</v>
      </c>
    </row>
    <row r="151" spans="1:147" x14ac:dyDescent="0.35">
      <c r="A151" s="85">
        <f>ROWS($149:151)-1</f>
        <v>2</v>
      </c>
      <c r="EB151" s="206"/>
      <c r="ED151" s="213"/>
      <c r="EE151" s="214">
        <f t="shared" ca="1" si="285"/>
        <v>0</v>
      </c>
      <c r="EF151" s="215"/>
      <c r="EG151" s="149" t="str">
        <f t="shared" ca="1" si="286"/>
        <v>Staff</v>
      </c>
      <c r="EH151" s="149" t="str">
        <f t="shared" ca="1" si="287"/>
        <v/>
      </c>
      <c r="EI151" s="211"/>
      <c r="EJ151" s="149">
        <f t="shared" ca="1" si="288"/>
        <v>0</v>
      </c>
      <c r="EK151" s="149">
        <f t="shared" ca="1" si="288"/>
        <v>0</v>
      </c>
      <c r="EL151" s="149">
        <f t="shared" ca="1" si="288"/>
        <v>0</v>
      </c>
      <c r="EM151" s="69"/>
      <c r="EO151" s="8">
        <f>ROWS($149:151)-1</f>
        <v>2</v>
      </c>
      <c r="EP151" s="8">
        <f t="shared" ref="EP151:EP169" si="289">IF((EO150/hp_classn_counta)=INT(EO150/hp_classn_counta),+EP150+1,+EP150)</f>
        <v>1</v>
      </c>
      <c r="EQ151" s="8">
        <f>IF(EP151=EP150,+EQ150+1,1)</f>
        <v>2</v>
      </c>
    </row>
    <row r="152" spans="1:147" x14ac:dyDescent="0.35">
      <c r="A152" s="85">
        <f>ROWS($149:152)-1</f>
        <v>3</v>
      </c>
      <c r="ED152" s="213"/>
      <c r="EE152" s="214">
        <f t="shared" ca="1" si="285"/>
        <v>0</v>
      </c>
      <c r="EF152" s="215"/>
      <c r="EG152" s="149" t="str">
        <f t="shared" ca="1" si="286"/>
        <v>Staff</v>
      </c>
      <c r="EH152" s="149" t="str">
        <f t="shared" ca="1" si="287"/>
        <v/>
      </c>
      <c r="EI152" s="211"/>
      <c r="EJ152" s="149">
        <f t="shared" ca="1" si="288"/>
        <v>0</v>
      </c>
      <c r="EK152" s="149">
        <f t="shared" ca="1" si="288"/>
        <v>0</v>
      </c>
      <c r="EL152" s="149">
        <f t="shared" ca="1" si="288"/>
        <v>0</v>
      </c>
      <c r="EM152" s="69"/>
      <c r="EO152" s="8">
        <f>ROWS($149:152)-1</f>
        <v>3</v>
      </c>
      <c r="EP152" s="8">
        <f t="shared" si="289"/>
        <v>1</v>
      </c>
      <c r="EQ152" s="8">
        <f t="shared" ref="EQ152:EQ169" si="290">IF(EP152=EP151,+EQ151+1,1)</f>
        <v>3</v>
      </c>
    </row>
    <row r="153" spans="1:147" x14ac:dyDescent="0.35">
      <c r="A153" s="85">
        <f>ROWS($149:153)-1</f>
        <v>4</v>
      </c>
      <c r="ED153" s="213"/>
      <c r="EE153" s="214">
        <f t="shared" ca="1" si="285"/>
        <v>0</v>
      </c>
      <c r="EF153" s="215"/>
      <c r="EG153" s="149" t="str">
        <f t="shared" ca="1" si="286"/>
        <v>Staff</v>
      </c>
      <c r="EH153" s="149" t="str">
        <f t="shared" ca="1" si="287"/>
        <v/>
      </c>
      <c r="EI153" s="211"/>
      <c r="EJ153" s="149">
        <f t="shared" ca="1" si="288"/>
        <v>0</v>
      </c>
      <c r="EK153" s="149">
        <f t="shared" ca="1" si="288"/>
        <v>0</v>
      </c>
      <c r="EL153" s="149">
        <f t="shared" ca="1" si="288"/>
        <v>0</v>
      </c>
      <c r="EM153" s="69"/>
      <c r="EO153" s="8">
        <f>ROWS($149:153)-1</f>
        <v>4</v>
      </c>
      <c r="EP153" s="8">
        <f t="shared" si="289"/>
        <v>1</v>
      </c>
      <c r="EQ153" s="8">
        <f t="shared" si="290"/>
        <v>4</v>
      </c>
    </row>
    <row r="154" spans="1:147" x14ac:dyDescent="0.35">
      <c r="A154" s="85">
        <f>ROWS($149:154)-1</f>
        <v>5</v>
      </c>
      <c r="ED154" s="213"/>
      <c r="EE154" s="214">
        <f t="shared" ca="1" si="285"/>
        <v>0</v>
      </c>
      <c r="EF154" s="215"/>
      <c r="EG154" s="149" t="str">
        <f t="shared" ca="1" si="286"/>
        <v>Staff</v>
      </c>
      <c r="EH154" s="149" t="str">
        <f t="shared" ca="1" si="287"/>
        <v/>
      </c>
      <c r="EI154" s="211"/>
      <c r="EJ154" s="149">
        <f t="shared" ca="1" si="288"/>
        <v>0</v>
      </c>
      <c r="EK154" s="149">
        <f t="shared" ca="1" si="288"/>
        <v>0</v>
      </c>
      <c r="EL154" s="149">
        <f t="shared" ca="1" si="288"/>
        <v>0</v>
      </c>
      <c r="EM154" s="69"/>
      <c r="EO154" s="8">
        <f>ROWS($149:154)-1</f>
        <v>5</v>
      </c>
      <c r="EP154" s="8">
        <f t="shared" si="289"/>
        <v>1</v>
      </c>
      <c r="EQ154" s="8">
        <f t="shared" si="290"/>
        <v>5</v>
      </c>
    </row>
    <row r="155" spans="1:147" x14ac:dyDescent="0.35">
      <c r="A155" s="85">
        <f>ROWS($149:155)-1</f>
        <v>6</v>
      </c>
      <c r="EB155" s="206"/>
      <c r="ED155" s="213"/>
      <c r="EE155" s="214">
        <f t="shared" ca="1" si="285"/>
        <v>0</v>
      </c>
      <c r="EF155" s="215"/>
      <c r="EG155" s="149" t="str">
        <f t="shared" ca="1" si="286"/>
        <v>Staff</v>
      </c>
      <c r="EH155" s="149" t="str">
        <f t="shared" ca="1" si="287"/>
        <v/>
      </c>
      <c r="EI155" s="211"/>
      <c r="EJ155" s="149">
        <f t="shared" ca="1" si="288"/>
        <v>0</v>
      </c>
      <c r="EK155" s="149">
        <f t="shared" ca="1" si="288"/>
        <v>0</v>
      </c>
      <c r="EL155" s="149">
        <f t="shared" ca="1" si="288"/>
        <v>0</v>
      </c>
      <c r="EM155" s="69"/>
      <c r="EO155" s="8">
        <f>ROWS($149:155)-1</f>
        <v>6</v>
      </c>
      <c r="EP155" s="8">
        <f t="shared" si="289"/>
        <v>1</v>
      </c>
      <c r="EQ155" s="8">
        <f t="shared" si="290"/>
        <v>6</v>
      </c>
    </row>
    <row r="156" spans="1:147" x14ac:dyDescent="0.35">
      <c r="A156" s="85">
        <f>ROWS($149:156)-1</f>
        <v>7</v>
      </c>
      <c r="ED156" s="213"/>
      <c r="EE156" s="214">
        <f t="shared" ca="1" si="285"/>
        <v>0</v>
      </c>
      <c r="EF156" s="215"/>
      <c r="EG156" s="149" t="str">
        <f t="shared" ca="1" si="286"/>
        <v>Staff</v>
      </c>
      <c r="EH156" s="149" t="str">
        <f t="shared" ca="1" si="287"/>
        <v/>
      </c>
      <c r="EI156" s="211"/>
      <c r="EJ156" s="149">
        <f t="shared" ca="1" si="288"/>
        <v>0</v>
      </c>
      <c r="EK156" s="149">
        <f t="shared" ca="1" si="288"/>
        <v>0</v>
      </c>
      <c r="EL156" s="149">
        <f t="shared" ca="1" si="288"/>
        <v>0</v>
      </c>
      <c r="EM156" s="69"/>
      <c r="EO156" s="8">
        <f>ROWS($149:156)-1</f>
        <v>7</v>
      </c>
      <c r="EP156" s="8">
        <f t="shared" si="289"/>
        <v>1</v>
      </c>
      <c r="EQ156" s="8">
        <f t="shared" si="290"/>
        <v>7</v>
      </c>
    </row>
    <row r="157" spans="1:147" x14ac:dyDescent="0.35">
      <c r="A157" s="85">
        <f>ROWS($149:157)-1</f>
        <v>8</v>
      </c>
      <c r="ED157" s="213"/>
      <c r="EE157" s="214">
        <f t="shared" ca="1" si="285"/>
        <v>0</v>
      </c>
      <c r="EF157" s="215"/>
      <c r="EG157" s="149" t="str">
        <f t="shared" ca="1" si="286"/>
        <v>Staff</v>
      </c>
      <c r="EH157" s="149" t="str">
        <f t="shared" ca="1" si="287"/>
        <v/>
      </c>
      <c r="EI157" s="211"/>
      <c r="EJ157" s="149">
        <f t="shared" ca="1" si="288"/>
        <v>0</v>
      </c>
      <c r="EK157" s="149">
        <f t="shared" ca="1" si="288"/>
        <v>0</v>
      </c>
      <c r="EL157" s="149">
        <f t="shared" ca="1" si="288"/>
        <v>0</v>
      </c>
      <c r="EM157" s="69"/>
      <c r="EO157" s="8">
        <f>ROWS($149:157)-1</f>
        <v>8</v>
      </c>
      <c r="EP157" s="8">
        <f t="shared" si="289"/>
        <v>1</v>
      </c>
      <c r="EQ157" s="8">
        <f t="shared" si="290"/>
        <v>8</v>
      </c>
    </row>
    <row r="158" spans="1:147" x14ac:dyDescent="0.35">
      <c r="A158" s="85">
        <f>ROWS($149:158)-1</f>
        <v>9</v>
      </c>
      <c r="ED158" s="213"/>
      <c r="EE158" s="214">
        <f t="shared" ca="1" si="285"/>
        <v>0</v>
      </c>
      <c r="EF158" s="215"/>
      <c r="EG158" s="149" t="str">
        <f t="shared" ca="1" si="286"/>
        <v>Staff</v>
      </c>
      <c r="EH158" s="149" t="str">
        <f t="shared" ca="1" si="287"/>
        <v/>
      </c>
      <c r="EI158" s="211"/>
      <c r="EJ158" s="149">
        <f t="shared" ca="1" si="288"/>
        <v>0</v>
      </c>
      <c r="EK158" s="149">
        <f t="shared" ca="1" si="288"/>
        <v>0</v>
      </c>
      <c r="EL158" s="149">
        <f t="shared" ca="1" si="288"/>
        <v>0</v>
      </c>
      <c r="EM158" s="69"/>
      <c r="EO158" s="8">
        <f>ROWS($149:158)-1</f>
        <v>9</v>
      </c>
      <c r="EP158" s="8">
        <f t="shared" si="289"/>
        <v>1</v>
      </c>
      <c r="EQ158" s="8">
        <f t="shared" si="290"/>
        <v>9</v>
      </c>
    </row>
    <row r="159" spans="1:147" x14ac:dyDescent="0.35">
      <c r="A159" s="85">
        <f>ROWS($149:159)-1</f>
        <v>10</v>
      </c>
      <c r="ED159" s="213"/>
      <c r="EE159" s="214">
        <f t="shared" ca="1" si="285"/>
        <v>0</v>
      </c>
      <c r="EF159" s="215"/>
      <c r="EG159" s="149" t="str">
        <f t="shared" ca="1" si="286"/>
        <v>Staff</v>
      </c>
      <c r="EH159" s="149" t="str">
        <f t="shared" ca="1" si="287"/>
        <v/>
      </c>
      <c r="EI159" s="211"/>
      <c r="EJ159" s="149">
        <f t="shared" ca="1" si="288"/>
        <v>0</v>
      </c>
      <c r="EK159" s="149">
        <f t="shared" ca="1" si="288"/>
        <v>0</v>
      </c>
      <c r="EL159" s="149">
        <f t="shared" ca="1" si="288"/>
        <v>0</v>
      </c>
      <c r="EM159" s="69"/>
      <c r="EO159" s="8">
        <f>ROWS($149:159)-1</f>
        <v>10</v>
      </c>
      <c r="EP159" s="8">
        <f t="shared" si="289"/>
        <v>1</v>
      </c>
      <c r="EQ159" s="8">
        <f t="shared" si="290"/>
        <v>10</v>
      </c>
    </row>
    <row r="160" spans="1:147" x14ac:dyDescent="0.35">
      <c r="A160" s="85">
        <f>ROWS($149:160)-1</f>
        <v>11</v>
      </c>
      <c r="ED160" s="213"/>
      <c r="EE160" s="214">
        <f t="shared" ca="1" si="285"/>
        <v>0</v>
      </c>
      <c r="EF160" s="215"/>
      <c r="EG160" s="149" t="str">
        <f t="shared" ca="1" si="286"/>
        <v>Consultant</v>
      </c>
      <c r="EH160" s="149" t="str">
        <f t="shared" ca="1" si="287"/>
        <v/>
      </c>
      <c r="EI160" s="211"/>
      <c r="EJ160" s="149">
        <f t="shared" ca="1" si="288"/>
        <v>0</v>
      </c>
      <c r="EK160" s="149">
        <f t="shared" ca="1" si="288"/>
        <v>0</v>
      </c>
      <c r="EL160" s="149">
        <f t="shared" ca="1" si="288"/>
        <v>0</v>
      </c>
      <c r="EM160" s="69"/>
      <c r="EO160" s="8">
        <f>ROWS($149:160)-1</f>
        <v>11</v>
      </c>
      <c r="EP160" s="8">
        <f t="shared" si="289"/>
        <v>2</v>
      </c>
      <c r="EQ160" s="8">
        <f t="shared" si="290"/>
        <v>1</v>
      </c>
    </row>
    <row r="161" spans="1:147" x14ac:dyDescent="0.35">
      <c r="A161" s="85">
        <f>ROWS($149:161)-1</f>
        <v>12</v>
      </c>
      <c r="ED161" s="213"/>
      <c r="EE161" s="214">
        <f t="shared" ca="1" si="285"/>
        <v>0</v>
      </c>
      <c r="EF161" s="215"/>
      <c r="EG161" s="149" t="str">
        <f t="shared" ca="1" si="286"/>
        <v>Consultant</v>
      </c>
      <c r="EH161" s="149" t="str">
        <f t="shared" ca="1" si="287"/>
        <v/>
      </c>
      <c r="EI161" s="211"/>
      <c r="EJ161" s="149">
        <f t="shared" ca="1" si="288"/>
        <v>0</v>
      </c>
      <c r="EK161" s="149">
        <f t="shared" ca="1" si="288"/>
        <v>0</v>
      </c>
      <c r="EL161" s="149">
        <f t="shared" ca="1" si="288"/>
        <v>0</v>
      </c>
      <c r="EM161" s="69"/>
      <c r="EO161" s="8">
        <f>ROWS($149:161)-1</f>
        <v>12</v>
      </c>
      <c r="EP161" s="8">
        <f t="shared" si="289"/>
        <v>2</v>
      </c>
      <c r="EQ161" s="8">
        <f t="shared" si="290"/>
        <v>2</v>
      </c>
    </row>
    <row r="162" spans="1:147" x14ac:dyDescent="0.35">
      <c r="A162" s="85">
        <f>ROWS($149:162)-1</f>
        <v>13</v>
      </c>
      <c r="ED162" s="213"/>
      <c r="EE162" s="214">
        <f t="shared" ca="1" si="285"/>
        <v>0</v>
      </c>
      <c r="EF162" s="215"/>
      <c r="EG162" s="149" t="str">
        <f t="shared" ca="1" si="286"/>
        <v>Consultant</v>
      </c>
      <c r="EH162" s="149" t="str">
        <f t="shared" ca="1" si="287"/>
        <v/>
      </c>
      <c r="EI162" s="211"/>
      <c r="EJ162" s="149">
        <f t="shared" ca="1" si="288"/>
        <v>0</v>
      </c>
      <c r="EK162" s="149">
        <f t="shared" ca="1" si="288"/>
        <v>0</v>
      </c>
      <c r="EL162" s="149">
        <f t="shared" ca="1" si="288"/>
        <v>0</v>
      </c>
      <c r="EM162" s="69"/>
      <c r="EO162" s="8">
        <f>ROWS($149:162)-1</f>
        <v>13</v>
      </c>
      <c r="EP162" s="8">
        <f t="shared" si="289"/>
        <v>2</v>
      </c>
      <c r="EQ162" s="8">
        <f t="shared" si="290"/>
        <v>3</v>
      </c>
    </row>
    <row r="163" spans="1:147" x14ac:dyDescent="0.35">
      <c r="A163" s="85">
        <f>ROWS($149:163)-1</f>
        <v>14</v>
      </c>
      <c r="ED163" s="213"/>
      <c r="EE163" s="214">
        <f t="shared" ca="1" si="285"/>
        <v>0</v>
      </c>
      <c r="EF163" s="215"/>
      <c r="EG163" s="149" t="str">
        <f t="shared" ca="1" si="286"/>
        <v>Consultant</v>
      </c>
      <c r="EH163" s="149" t="str">
        <f t="shared" ca="1" si="287"/>
        <v/>
      </c>
      <c r="EI163" s="211"/>
      <c r="EJ163" s="149">
        <f t="shared" ca="1" si="288"/>
        <v>0</v>
      </c>
      <c r="EK163" s="149">
        <f t="shared" ca="1" si="288"/>
        <v>0</v>
      </c>
      <c r="EL163" s="149">
        <f t="shared" ca="1" si="288"/>
        <v>0</v>
      </c>
      <c r="EM163" s="69"/>
      <c r="EO163" s="8">
        <f>ROWS($149:163)-1</f>
        <v>14</v>
      </c>
      <c r="EP163" s="8">
        <f t="shared" si="289"/>
        <v>2</v>
      </c>
      <c r="EQ163" s="8">
        <f t="shared" si="290"/>
        <v>4</v>
      </c>
    </row>
    <row r="164" spans="1:147" x14ac:dyDescent="0.35">
      <c r="A164" s="85">
        <f>ROWS($149:164)-1</f>
        <v>15</v>
      </c>
      <c r="ED164" s="213"/>
      <c r="EE164" s="214">
        <f t="shared" ca="1" si="285"/>
        <v>0</v>
      </c>
      <c r="EF164" s="215"/>
      <c r="EG164" s="149" t="str">
        <f t="shared" ca="1" si="286"/>
        <v>Consultant</v>
      </c>
      <c r="EH164" s="149" t="str">
        <f t="shared" ca="1" si="287"/>
        <v/>
      </c>
      <c r="EI164" s="211"/>
      <c r="EJ164" s="149">
        <f t="shared" ca="1" si="288"/>
        <v>0</v>
      </c>
      <c r="EK164" s="149">
        <f t="shared" ca="1" si="288"/>
        <v>0</v>
      </c>
      <c r="EL164" s="149">
        <f t="shared" ca="1" si="288"/>
        <v>0</v>
      </c>
      <c r="EM164" s="69"/>
      <c r="EO164" s="8">
        <f>ROWS($149:164)-1</f>
        <v>15</v>
      </c>
      <c r="EP164" s="8">
        <f t="shared" si="289"/>
        <v>2</v>
      </c>
      <c r="EQ164" s="8">
        <f t="shared" si="290"/>
        <v>5</v>
      </c>
    </row>
    <row r="165" spans="1:147" x14ac:dyDescent="0.35">
      <c r="A165" s="85">
        <f>ROWS($149:165)-1</f>
        <v>16</v>
      </c>
      <c r="ED165" s="213"/>
      <c r="EE165" s="214">
        <f t="shared" ca="1" si="285"/>
        <v>0</v>
      </c>
      <c r="EF165" s="215"/>
      <c r="EG165" s="149" t="str">
        <f t="shared" ca="1" si="286"/>
        <v>Consultant</v>
      </c>
      <c r="EH165" s="149" t="str">
        <f t="shared" ca="1" si="287"/>
        <v/>
      </c>
      <c r="EI165" s="211"/>
      <c r="EJ165" s="149">
        <f t="shared" ca="1" si="288"/>
        <v>0</v>
      </c>
      <c r="EK165" s="149">
        <f t="shared" ca="1" si="288"/>
        <v>0</v>
      </c>
      <c r="EL165" s="149">
        <f t="shared" ca="1" si="288"/>
        <v>0</v>
      </c>
      <c r="EM165" s="69"/>
      <c r="EO165" s="8">
        <f>ROWS($149:165)-1</f>
        <v>16</v>
      </c>
      <c r="EP165" s="8">
        <f t="shared" si="289"/>
        <v>2</v>
      </c>
      <c r="EQ165" s="8">
        <f t="shared" si="290"/>
        <v>6</v>
      </c>
    </row>
    <row r="166" spans="1:147" x14ac:dyDescent="0.35">
      <c r="A166" s="85">
        <f>ROWS($149:166)-1</f>
        <v>17</v>
      </c>
      <c r="ED166" s="213"/>
      <c r="EE166" s="214">
        <f t="shared" ca="1" si="285"/>
        <v>0</v>
      </c>
      <c r="EF166" s="215"/>
      <c r="EG166" s="149" t="str">
        <f t="shared" ca="1" si="286"/>
        <v>Consultant</v>
      </c>
      <c r="EH166" s="149" t="str">
        <f t="shared" ca="1" si="287"/>
        <v/>
      </c>
      <c r="EI166" s="211"/>
      <c r="EJ166" s="149">
        <f t="shared" ca="1" si="288"/>
        <v>0</v>
      </c>
      <c r="EK166" s="149">
        <f t="shared" ca="1" si="288"/>
        <v>0</v>
      </c>
      <c r="EL166" s="149">
        <f t="shared" ca="1" si="288"/>
        <v>0</v>
      </c>
      <c r="EM166" s="69"/>
      <c r="EO166" s="8">
        <f>ROWS($149:166)-1</f>
        <v>17</v>
      </c>
      <c r="EP166" s="8">
        <f t="shared" si="289"/>
        <v>2</v>
      </c>
      <c r="EQ166" s="8">
        <f t="shared" si="290"/>
        <v>7</v>
      </c>
    </row>
    <row r="167" spans="1:147" x14ac:dyDescent="0.35">
      <c r="A167" s="85">
        <f>ROWS($149:167)-1</f>
        <v>18</v>
      </c>
      <c r="ED167" s="213"/>
      <c r="EE167" s="214">
        <f t="shared" ca="1" si="285"/>
        <v>0</v>
      </c>
      <c r="EF167" s="215"/>
      <c r="EG167" s="149" t="str">
        <f t="shared" ca="1" si="286"/>
        <v>Consultant</v>
      </c>
      <c r="EH167" s="149" t="str">
        <f t="shared" ca="1" si="287"/>
        <v/>
      </c>
      <c r="EI167" s="211"/>
      <c r="EJ167" s="149">
        <f t="shared" ca="1" si="288"/>
        <v>0</v>
      </c>
      <c r="EK167" s="149">
        <f t="shared" ca="1" si="288"/>
        <v>0</v>
      </c>
      <c r="EL167" s="149">
        <f t="shared" ca="1" si="288"/>
        <v>0</v>
      </c>
      <c r="EM167" s="69"/>
      <c r="EO167" s="8">
        <f>ROWS($149:167)-1</f>
        <v>18</v>
      </c>
      <c r="EP167" s="8">
        <f t="shared" si="289"/>
        <v>2</v>
      </c>
      <c r="EQ167" s="8">
        <f t="shared" si="290"/>
        <v>8</v>
      </c>
    </row>
    <row r="168" spans="1:147" x14ac:dyDescent="0.35">
      <c r="A168" s="85">
        <f>ROWS($149:168)-1</f>
        <v>19</v>
      </c>
      <c r="ED168" s="213"/>
      <c r="EE168" s="214">
        <f t="shared" ca="1" si="285"/>
        <v>0</v>
      </c>
      <c r="EF168" s="215"/>
      <c r="EG168" s="149" t="str">
        <f t="shared" ca="1" si="286"/>
        <v>Consultant</v>
      </c>
      <c r="EH168" s="149" t="str">
        <f t="shared" ca="1" si="287"/>
        <v/>
      </c>
      <c r="EI168" s="211"/>
      <c r="EJ168" s="149">
        <f t="shared" ca="1" si="288"/>
        <v>0</v>
      </c>
      <c r="EK168" s="149">
        <f t="shared" ca="1" si="288"/>
        <v>0</v>
      </c>
      <c r="EL168" s="149">
        <f t="shared" ca="1" si="288"/>
        <v>0</v>
      </c>
      <c r="EM168" s="69"/>
      <c r="EO168" s="8">
        <f>ROWS($149:168)-1</f>
        <v>19</v>
      </c>
      <c r="EP168" s="8">
        <f t="shared" si="289"/>
        <v>2</v>
      </c>
      <c r="EQ168" s="8">
        <f t="shared" si="290"/>
        <v>9</v>
      </c>
    </row>
    <row r="169" spans="1:147" x14ac:dyDescent="0.35">
      <c r="A169" s="85">
        <f>ROWS($149:169)-1</f>
        <v>20</v>
      </c>
      <c r="ED169" s="213"/>
      <c r="EE169" s="214">
        <f t="shared" ca="1" si="285"/>
        <v>0</v>
      </c>
      <c r="EF169" s="215"/>
      <c r="EG169" s="149" t="str">
        <f t="shared" ca="1" si="286"/>
        <v>Consultant</v>
      </c>
      <c r="EH169" s="149" t="str">
        <f t="shared" ca="1" si="287"/>
        <v/>
      </c>
      <c r="EI169" s="211"/>
      <c r="EJ169" s="149">
        <f t="shared" ca="1" si="288"/>
        <v>0</v>
      </c>
      <c r="EK169" s="149">
        <f t="shared" ca="1" si="288"/>
        <v>0</v>
      </c>
      <c r="EL169" s="149">
        <f t="shared" ca="1" si="288"/>
        <v>0</v>
      </c>
      <c r="EM169" s="69"/>
      <c r="EO169" s="8">
        <f>ROWS($149:169)-1</f>
        <v>20</v>
      </c>
      <c r="EP169" s="8">
        <f t="shared" si="289"/>
        <v>2</v>
      </c>
      <c r="EQ169" s="8">
        <f t="shared" si="290"/>
        <v>10</v>
      </c>
    </row>
    <row r="170" spans="1:147" x14ac:dyDescent="0.35">
      <c r="A170" s="86"/>
      <c r="ED170" s="216"/>
      <c r="EE170" s="217"/>
      <c r="EF170" s="216"/>
      <c r="EG170" s="218"/>
      <c r="EH170" s="218"/>
      <c r="EI170" s="216"/>
      <c r="EJ170" s="219"/>
      <c r="EK170" s="219"/>
      <c r="EL170" s="219"/>
      <c r="EM170" s="220"/>
    </row>
    <row r="171" spans="1:147" x14ac:dyDescent="0.35">
      <c r="EE171" s="2" t="s">
        <v>67</v>
      </c>
      <c r="EJ171" s="149">
        <f ca="1">SUM(EJ150:EJ170)</f>
        <v>0</v>
      </c>
      <c r="EK171" s="149">
        <f ca="1">SUM(EK150:EK170)</f>
        <v>0</v>
      </c>
      <c r="EL171" s="149">
        <f ca="1">SUM(EL150:EL170)</f>
        <v>0</v>
      </c>
      <c r="EM171" s="148"/>
    </row>
    <row r="172" spans="1:147" x14ac:dyDescent="0.35">
      <c r="EE172" s="2" t="s">
        <v>223</v>
      </c>
      <c r="EJ172" s="149">
        <f ca="1">+EJ171-EJ$114</f>
        <v>0</v>
      </c>
      <c r="EK172" s="149">
        <f ca="1">+EK171-EK$114</f>
        <v>0</v>
      </c>
      <c r="EL172" s="149">
        <f ca="1">+EL171-EL$114</f>
        <v>0</v>
      </c>
      <c r="EM172" s="148"/>
    </row>
    <row r="174" spans="1:147" x14ac:dyDescent="0.35">
      <c r="EE174" s="2" t="s">
        <v>224</v>
      </c>
      <c r="EK174" s="149">
        <f ca="1">HLOOKUP(hp_short_title,direct_people_summary_table,2,FALSE)</f>
        <v>0</v>
      </c>
      <c r="EL174" s="149">
        <f ca="1">HLOOKUP(hp_short_title,indirect_people_summary_table,2,FALSE)</f>
        <v>0</v>
      </c>
      <c r="EM174" s="148"/>
    </row>
    <row r="175" spans="1:147" x14ac:dyDescent="0.35">
      <c r="EE175" s="2" t="s">
        <v>223</v>
      </c>
      <c r="EK175" s="149">
        <f ca="1">+EK171-EK174</f>
        <v>0</v>
      </c>
      <c r="EL175" s="149">
        <f ca="1">+EL171-EL174</f>
        <v>0</v>
      </c>
      <c r="EM175" s="148"/>
    </row>
  </sheetData>
  <sheetProtection sheet="1" objects="1" scenarios="1" autoFilter="0"/>
  <autoFilter ref="A12:EL112" xr:uid="{00000000-0009-0000-0000-000006000000}"/>
  <conditionalFormatting sqref="AK1:BD1 CN1:DG1">
    <cfRule type="expression" dxfId="27" priority="2">
      <formula>AK1="ERROR"</formula>
    </cfRule>
  </conditionalFormatting>
  <conditionalFormatting sqref="BJ13:BJ112 CN13:CN112">
    <cfRule type="expression" dxfId="26" priority="11">
      <formula>OR(BJ13&gt;1,BJ13&lt;0)</formula>
    </cfRule>
  </conditionalFormatting>
  <conditionalFormatting sqref="CL13:CL112 EC13:EC112 BK131:CK131 DH131:EB131 EJ172:EM172 EK175:EM175">
    <cfRule type="expression" dxfId="25" priority="24">
      <formula>BK13&lt;&gt;0</formula>
    </cfRule>
  </conditionalFormatting>
  <dataValidations count="6">
    <dataValidation type="list" allowBlank="1" showInputMessage="1" showErrorMessage="1" sqref="EE13:EE112" xr:uid="{00000000-0002-0000-0600-000000000000}">
      <formula1>hp_classn_list</formula1>
    </dataValidation>
    <dataValidation type="list" allowBlank="1" showInputMessage="1" showErrorMessage="1" sqref="AE13:AF112" xr:uid="{00000000-0002-0000-0600-000001000000}">
      <formula1>"1,0"</formula1>
    </dataValidation>
    <dataValidation type="list" allowBlank="1" showInputMessage="1" showErrorMessage="1" sqref="D13:D112" xr:uid="{00000000-0002-0000-0600-000002000000}">
      <formula1>emp_type_list</formula1>
    </dataValidation>
    <dataValidation type="list" allowBlank="1" showInputMessage="1" showErrorMessage="1" sqref="C13:C112" xr:uid="{00000000-0002-0000-0600-000003000000}">
      <formula1>cost_type_list</formula1>
    </dataValidation>
    <dataValidation type="decimal" allowBlank="1" showErrorMessage="1" errorTitle="Data outside parameters" error="Must be a positive value no greater than 100%" promptTitle="Proportion of Annual Leave taken" prompt="Enter a positive value no greater than 100%" sqref="G13:G112" xr:uid="{00000000-0002-0000-0600-000004000000}">
      <formula1>0</formula1>
      <formula2>1</formula2>
    </dataValidation>
    <dataValidation type="list" allowBlank="1" showInputMessage="1" showErrorMessage="1" sqref="EM150:EM169" xr:uid="{FE06CACB-70AB-4A1A-A0ED-B6F58F027662}">
      <formula1>"Yes, No"</formula1>
    </dataValidation>
  </dataValidations>
  <pageMargins left="0.59055118110236227" right="0.39370078740157483" top="0.39370078740157483" bottom="0.59055118110236227" header="0.19685039370078741" footer="0.19685039370078741"/>
  <pageSetup paperSize="8" scale="39" fitToHeight="0" orientation="landscape" horizontalDpi="4294967293" r:id="rId1"/>
  <colBreaks count="5" manualBreakCount="5">
    <brk id="36" max="1048575" man="1"/>
    <brk id="62" max="1048575" man="1"/>
    <brk id="90" max="1048575" man="1"/>
    <brk id="111" max="1048575" man="1"/>
    <brk id="133"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R44"/>
  <sheetViews>
    <sheetView showGridLines="0" zoomScale="82" zoomScaleNormal="85" workbookViewId="0">
      <pane xSplit="3" ySplit="12" topLeftCell="BY13" activePane="bottomRight" state="frozen"/>
      <selection pane="topRight" activeCell="B3" sqref="B3"/>
      <selection pane="bottomLeft" activeCell="B3" sqref="B3"/>
      <selection pane="bottomRight" activeCell="BY20" sqref="BY20"/>
    </sheetView>
  </sheetViews>
  <sheetFormatPr defaultColWidth="8.88671875" defaultRowHeight="15" x14ac:dyDescent="0.35"/>
  <cols>
    <col min="1" max="1" width="5.44140625" style="2" customWidth="1"/>
    <col min="2" max="2" width="35.44140625" style="2" customWidth="1"/>
    <col min="3" max="5" width="13.44140625" style="2" customWidth="1"/>
    <col min="6" max="6" width="17.44140625" style="2" customWidth="1"/>
    <col min="7" max="96" width="13.44140625" style="2" customWidth="1"/>
    <col min="97" max="16384" width="8.88671875" style="2"/>
  </cols>
  <sheetData>
    <row r="1" spans="1:96" x14ac:dyDescent="0.35">
      <c r="A1" s="2" t="str">
        <f>+DSO</f>
        <v>Your Organisation</v>
      </c>
      <c r="T1" s="40" t="s">
        <v>118</v>
      </c>
      <c r="U1" s="87" t="str">
        <f t="shared" ref="U1:AN1" ca="1" si="0">IF(AND(SUM(U13:U38)&gt;0,U12=inactive),"ERROR","")</f>
        <v/>
      </c>
      <c r="V1" s="87" t="str">
        <f t="shared" ca="1" si="0"/>
        <v/>
      </c>
      <c r="W1" s="87" t="str">
        <f t="shared" ca="1" si="0"/>
        <v/>
      </c>
      <c r="X1" s="87" t="str">
        <f t="shared" ca="1" si="0"/>
        <v/>
      </c>
      <c r="Y1" s="87" t="str">
        <f t="shared" ca="1" si="0"/>
        <v/>
      </c>
      <c r="Z1" s="87" t="str">
        <f t="shared" ca="1" si="0"/>
        <v/>
      </c>
      <c r="AA1" s="87" t="str">
        <f t="shared" ca="1" si="0"/>
        <v/>
      </c>
      <c r="AB1" s="87" t="str">
        <f t="shared" ca="1" si="0"/>
        <v/>
      </c>
      <c r="AC1" s="87" t="str">
        <f t="shared" ca="1" si="0"/>
        <v/>
      </c>
      <c r="AD1" s="87" t="str">
        <f t="shared" ca="1" si="0"/>
        <v/>
      </c>
      <c r="AE1" s="87" t="str">
        <f t="shared" ca="1" si="0"/>
        <v/>
      </c>
      <c r="AF1" s="87" t="str">
        <f t="shared" ca="1" si="0"/>
        <v/>
      </c>
      <c r="AG1" s="87" t="str">
        <f t="shared" ca="1" si="0"/>
        <v/>
      </c>
      <c r="AH1" s="87" t="str">
        <f t="shared" ca="1" si="0"/>
        <v/>
      </c>
      <c r="AI1" s="87" t="str">
        <f t="shared" ca="1" si="0"/>
        <v/>
      </c>
      <c r="AJ1" s="87" t="str">
        <f t="shared" ca="1" si="0"/>
        <v/>
      </c>
      <c r="AK1" s="87" t="str">
        <f t="shared" ca="1" si="0"/>
        <v/>
      </c>
      <c r="AL1" s="87" t="str">
        <f t="shared" ca="1" si="0"/>
        <v/>
      </c>
      <c r="AM1" s="87" t="str">
        <f t="shared" ca="1" si="0"/>
        <v/>
      </c>
      <c r="AN1" s="87" t="str">
        <f t="shared" ca="1" si="0"/>
        <v/>
      </c>
      <c r="AO1" s="139"/>
      <c r="AP1" s="139"/>
      <c r="BV1" s="40" t="s">
        <v>119</v>
      </c>
      <c r="BW1" s="87" t="str">
        <f t="shared" ref="BW1:CP1" ca="1" si="1">IF(AND(SUM(BW13:BW38)&gt;0,BW12=inactive),"ERROR","")</f>
        <v/>
      </c>
      <c r="BX1" s="87" t="str">
        <f t="shared" ca="1" si="1"/>
        <v/>
      </c>
      <c r="BY1" s="87" t="str">
        <f t="shared" ca="1" si="1"/>
        <v/>
      </c>
      <c r="BZ1" s="87" t="str">
        <f t="shared" ca="1" si="1"/>
        <v/>
      </c>
      <c r="CA1" s="87" t="str">
        <f t="shared" ca="1" si="1"/>
        <v/>
      </c>
      <c r="CB1" s="87" t="str">
        <f t="shared" ca="1" si="1"/>
        <v/>
      </c>
      <c r="CC1" s="87" t="str">
        <f t="shared" ca="1" si="1"/>
        <v/>
      </c>
      <c r="CD1" s="87" t="str">
        <f t="shared" ca="1" si="1"/>
        <v/>
      </c>
      <c r="CE1" s="87" t="str">
        <f t="shared" ca="1" si="1"/>
        <v/>
      </c>
      <c r="CF1" s="87" t="str">
        <f t="shared" ca="1" si="1"/>
        <v/>
      </c>
      <c r="CG1" s="87" t="str">
        <f t="shared" ca="1" si="1"/>
        <v/>
      </c>
      <c r="CH1" s="87" t="str">
        <f t="shared" ca="1" si="1"/>
        <v/>
      </c>
      <c r="CI1" s="87" t="str">
        <f t="shared" ca="1" si="1"/>
        <v/>
      </c>
      <c r="CJ1" s="87" t="str">
        <f t="shared" ca="1" si="1"/>
        <v/>
      </c>
      <c r="CK1" s="87" t="str">
        <f t="shared" ca="1" si="1"/>
        <v/>
      </c>
      <c r="CL1" s="87" t="str">
        <f t="shared" ca="1" si="1"/>
        <v/>
      </c>
      <c r="CM1" s="87" t="str">
        <f t="shared" ca="1" si="1"/>
        <v/>
      </c>
      <c r="CN1" s="87" t="str">
        <f t="shared" ca="1" si="1"/>
        <v/>
      </c>
      <c r="CO1" s="87" t="str">
        <f t="shared" ca="1" si="1"/>
        <v/>
      </c>
      <c r="CP1" s="87" t="str">
        <f t="shared" ca="1" si="1"/>
        <v/>
      </c>
    </row>
    <row r="2" spans="1:96" x14ac:dyDescent="0.35">
      <c r="A2" s="1" t="str">
        <f>+title</f>
        <v xml:space="preserve">Service Provider Costing &amp; Pricing Model </v>
      </c>
    </row>
    <row r="3" spans="1:96" x14ac:dyDescent="0.35">
      <c r="A3" s="9" t="str">
        <f ca="1">year&amp;+" Rev"&amp;+current_rev</f>
        <v xml:space="preserve"> RevA</v>
      </c>
      <c r="BW3" s="88"/>
    </row>
    <row r="4" spans="1:96" x14ac:dyDescent="0.35">
      <c r="A4" s="9"/>
    </row>
    <row r="5" spans="1:96" ht="29.4" x14ac:dyDescent="0.45">
      <c r="A5" s="6" t="str">
        <f ca="1">RIGHT(CELL("filename",A5),LEN(CELL("filename",A5))-FIND("]",CELL("filename",A5)))</f>
        <v>Property</v>
      </c>
    </row>
    <row r="6" spans="1:96" x14ac:dyDescent="0.35">
      <c r="B6" s="30" t="str">
        <f>SUBSTITUTE(ADDRESS(1,COLUMN(),4),"1","")</f>
        <v>B</v>
      </c>
      <c r="C6" s="30" t="str">
        <f t="shared" ref="C6:T6" si="2">SUBSTITUTE(ADDRESS(1,COLUMN(),4),"1","")</f>
        <v>C</v>
      </c>
      <c r="D6" s="30" t="str">
        <f t="shared" si="2"/>
        <v>D</v>
      </c>
      <c r="E6" s="30" t="str">
        <f t="shared" si="2"/>
        <v>E</v>
      </c>
      <c r="F6" s="30" t="str">
        <f t="shared" si="2"/>
        <v>F</v>
      </c>
      <c r="G6" s="30" t="str">
        <f t="shared" si="2"/>
        <v>G</v>
      </c>
      <c r="H6" s="30" t="str">
        <f t="shared" si="2"/>
        <v>H</v>
      </c>
      <c r="I6" s="30" t="str">
        <f t="shared" si="2"/>
        <v>I</v>
      </c>
      <c r="J6" s="30" t="str">
        <f t="shared" si="2"/>
        <v>J</v>
      </c>
      <c r="K6" s="30" t="str">
        <f t="shared" si="2"/>
        <v>K</v>
      </c>
      <c r="L6" s="30" t="str">
        <f t="shared" si="2"/>
        <v>L</v>
      </c>
      <c r="M6" s="30" t="str">
        <f t="shared" si="2"/>
        <v>M</v>
      </c>
      <c r="N6" s="30" t="str">
        <f t="shared" si="2"/>
        <v>N</v>
      </c>
      <c r="O6" s="30" t="str">
        <f t="shared" si="2"/>
        <v>O</v>
      </c>
      <c r="P6" s="30" t="str">
        <f t="shared" si="2"/>
        <v>P</v>
      </c>
      <c r="Q6" s="30" t="str">
        <f t="shared" si="2"/>
        <v>Q</v>
      </c>
      <c r="R6" s="30" t="str">
        <f t="shared" si="2"/>
        <v>R</v>
      </c>
      <c r="S6" s="30" t="str">
        <f t="shared" si="2"/>
        <v>S</v>
      </c>
      <c r="T6" s="30" t="str">
        <f t="shared" si="2"/>
        <v>T</v>
      </c>
      <c r="U6" s="41" t="s">
        <v>120</v>
      </c>
      <c r="AU6" s="41" t="s">
        <v>120</v>
      </c>
      <c r="BU6" s="30" t="str">
        <f t="shared" ref="BU6:BV6" si="3">SUBSTITUTE(ADDRESS(1,COLUMN(),4),"1","")</f>
        <v>BU</v>
      </c>
      <c r="BV6" s="30" t="str">
        <f t="shared" si="3"/>
        <v>BV</v>
      </c>
      <c r="BW6" s="41" t="s">
        <v>121</v>
      </c>
      <c r="CQ6" s="30" t="str">
        <f t="shared" ref="CQ6:CR6" si="4">SUBSTITUTE(ADDRESS(1,COLUMN(),4),"1","")</f>
        <v>CQ</v>
      </c>
      <c r="CR6" s="30" t="str">
        <f t="shared" si="4"/>
        <v>CR</v>
      </c>
    </row>
    <row r="7" spans="1:96" x14ac:dyDescent="0.35">
      <c r="B7" s="30" t="s">
        <v>225</v>
      </c>
      <c r="C7" s="30" t="s">
        <v>225</v>
      </c>
      <c r="D7" s="30" t="s">
        <v>122</v>
      </c>
      <c r="E7" s="30" t="s">
        <v>122</v>
      </c>
      <c r="F7" s="30" t="s">
        <v>122</v>
      </c>
      <c r="G7" s="30" t="s">
        <v>122</v>
      </c>
      <c r="H7" s="30" t="s">
        <v>122</v>
      </c>
      <c r="I7" s="30" t="s">
        <v>122</v>
      </c>
      <c r="J7" s="30" t="s">
        <v>122</v>
      </c>
      <c r="K7" s="30" t="s">
        <v>122</v>
      </c>
      <c r="L7" s="30" t="s">
        <v>122</v>
      </c>
      <c r="M7" s="30" t="s">
        <v>122</v>
      </c>
      <c r="N7" s="30" t="s">
        <v>122</v>
      </c>
      <c r="O7" s="30" t="s">
        <v>122</v>
      </c>
      <c r="P7" s="30" t="s">
        <v>122</v>
      </c>
      <c r="Q7" s="30" t="s">
        <v>122</v>
      </c>
      <c r="R7" s="30" t="s">
        <v>226</v>
      </c>
      <c r="S7" s="30" t="s">
        <v>122</v>
      </c>
      <c r="T7" s="30" t="s">
        <v>122</v>
      </c>
      <c r="U7" s="30">
        <f>COLUMNS($U:U)</f>
        <v>1</v>
      </c>
      <c r="V7" s="30">
        <f>COLUMNS($U:V)</f>
        <v>2</v>
      </c>
      <c r="W7" s="30">
        <f>COLUMNS($U:W)</f>
        <v>3</v>
      </c>
      <c r="X7" s="30">
        <f>COLUMNS($U:X)</f>
        <v>4</v>
      </c>
      <c r="Y7" s="30">
        <f>COLUMNS($U:Y)</f>
        <v>5</v>
      </c>
      <c r="Z7" s="30">
        <f>COLUMNS($U:Z)</f>
        <v>6</v>
      </c>
      <c r="AA7" s="30">
        <f>COLUMNS($U:AA)</f>
        <v>7</v>
      </c>
      <c r="AB7" s="30">
        <f>COLUMNS($U:AB)</f>
        <v>8</v>
      </c>
      <c r="AC7" s="30">
        <f>COLUMNS($U:AC)</f>
        <v>9</v>
      </c>
      <c r="AD7" s="30">
        <f>COLUMNS($U:AD)</f>
        <v>10</v>
      </c>
      <c r="AE7" s="30">
        <f>COLUMNS($U:AE)</f>
        <v>11</v>
      </c>
      <c r="AF7" s="30">
        <f>COLUMNS($U:AF)</f>
        <v>12</v>
      </c>
      <c r="AG7" s="30">
        <f>COLUMNS($U:AG)</f>
        <v>13</v>
      </c>
      <c r="AH7" s="30">
        <f>COLUMNS($U:AH)</f>
        <v>14</v>
      </c>
      <c r="AI7" s="30">
        <f>COLUMNS($U:AI)</f>
        <v>15</v>
      </c>
      <c r="AJ7" s="30">
        <f>COLUMNS($U:AJ)</f>
        <v>16</v>
      </c>
      <c r="AK7" s="30">
        <f>COLUMNS($U:AK)</f>
        <v>17</v>
      </c>
      <c r="AL7" s="30">
        <f>COLUMNS($U:AL)</f>
        <v>18</v>
      </c>
      <c r="AM7" s="30">
        <f>COLUMNS($U:AM)</f>
        <v>19</v>
      </c>
      <c r="AN7" s="30">
        <f>COLUMNS($U:AN)</f>
        <v>20</v>
      </c>
      <c r="AO7" s="30">
        <f>COLUMNS($U:AO)</f>
        <v>21</v>
      </c>
      <c r="AP7" s="30">
        <f>COLUMNS($U:AP)</f>
        <v>22</v>
      </c>
      <c r="AQ7" s="30">
        <f>COLUMNS($U:AQ)</f>
        <v>23</v>
      </c>
      <c r="AR7" s="30">
        <f>COLUMNS($U:AR)</f>
        <v>24</v>
      </c>
      <c r="AS7" s="30">
        <f>COLUMNS($U:AS)</f>
        <v>25</v>
      </c>
      <c r="AT7" s="30">
        <f>COLUMNS($U:AT)</f>
        <v>26</v>
      </c>
      <c r="AU7" s="30">
        <f>COLUMNS($AU:AU)</f>
        <v>1</v>
      </c>
      <c r="AV7" s="30">
        <f>COLUMNS($AU:AV)</f>
        <v>2</v>
      </c>
      <c r="AW7" s="30">
        <f>COLUMNS($AU:AW)</f>
        <v>3</v>
      </c>
      <c r="AX7" s="30">
        <f>COLUMNS($AU:AX)</f>
        <v>4</v>
      </c>
      <c r="AY7" s="30">
        <f>COLUMNS($AU:AY)</f>
        <v>5</v>
      </c>
      <c r="AZ7" s="30">
        <f>COLUMNS($AU:AZ)</f>
        <v>6</v>
      </c>
      <c r="BA7" s="30">
        <f>COLUMNS($AU:BA)</f>
        <v>7</v>
      </c>
      <c r="BB7" s="30">
        <f>COLUMNS($AU:BB)</f>
        <v>8</v>
      </c>
      <c r="BC7" s="30">
        <f>COLUMNS($AU:BC)</f>
        <v>9</v>
      </c>
      <c r="BD7" s="30">
        <f>COLUMNS($AU:BD)</f>
        <v>10</v>
      </c>
      <c r="BE7" s="30">
        <f>COLUMNS($AU:BE)</f>
        <v>11</v>
      </c>
      <c r="BF7" s="30">
        <f>COLUMNS($AU:BF)</f>
        <v>12</v>
      </c>
      <c r="BG7" s="30">
        <f>COLUMNS($AU:BG)</f>
        <v>13</v>
      </c>
      <c r="BH7" s="30">
        <f>COLUMNS($AU:BH)</f>
        <v>14</v>
      </c>
      <c r="BI7" s="30">
        <f>COLUMNS($AU:BI)</f>
        <v>15</v>
      </c>
      <c r="BJ7" s="30">
        <f>COLUMNS($AU:BJ)</f>
        <v>16</v>
      </c>
      <c r="BK7" s="30">
        <f>COLUMNS($AU:BK)</f>
        <v>17</v>
      </c>
      <c r="BL7" s="30">
        <f>COLUMNS($AU:BL)</f>
        <v>18</v>
      </c>
      <c r="BM7" s="30">
        <f>COLUMNS($AU:BM)</f>
        <v>19</v>
      </c>
      <c r="BN7" s="30">
        <f>COLUMNS($AU:BN)</f>
        <v>20</v>
      </c>
      <c r="BO7" s="30">
        <f>COLUMNS($AU:BO)</f>
        <v>21</v>
      </c>
      <c r="BP7" s="30">
        <f>COLUMNS($AU:BP)</f>
        <v>22</v>
      </c>
      <c r="BQ7" s="30">
        <f>COLUMNS($AU:BQ)</f>
        <v>23</v>
      </c>
      <c r="BR7" s="30">
        <f>COLUMNS($AU:BR)</f>
        <v>24</v>
      </c>
      <c r="BS7" s="30">
        <f>COLUMNS($AU:BS)</f>
        <v>25</v>
      </c>
      <c r="BT7" s="30">
        <f>COLUMNS($AU:BT)</f>
        <v>26</v>
      </c>
      <c r="BU7" s="30" t="s">
        <v>227</v>
      </c>
      <c r="BV7" s="30" t="s">
        <v>228</v>
      </c>
      <c r="BW7" s="30">
        <f>COLUMNS($BW:BW)</f>
        <v>1</v>
      </c>
      <c r="BX7" s="30">
        <f>COLUMNS($BW:BX)</f>
        <v>2</v>
      </c>
      <c r="BY7" s="30">
        <f>COLUMNS($BW:BY)</f>
        <v>3</v>
      </c>
      <c r="BZ7" s="30">
        <f>COLUMNS($BW:BZ)</f>
        <v>4</v>
      </c>
      <c r="CA7" s="30">
        <f>COLUMNS($BW:CA)</f>
        <v>5</v>
      </c>
      <c r="CB7" s="30">
        <f>COLUMNS($BW:CB)</f>
        <v>6</v>
      </c>
      <c r="CC7" s="30">
        <f>COLUMNS($BW:CC)</f>
        <v>7</v>
      </c>
      <c r="CD7" s="30">
        <f>COLUMNS($BW:CD)</f>
        <v>8</v>
      </c>
      <c r="CE7" s="30">
        <f>COLUMNS($BW:CE)</f>
        <v>9</v>
      </c>
      <c r="CF7" s="30">
        <f>COLUMNS($BW:CF)</f>
        <v>10</v>
      </c>
      <c r="CG7" s="30">
        <f>COLUMNS($BW:CG)</f>
        <v>11</v>
      </c>
      <c r="CH7" s="30">
        <f>COLUMNS($BW:CH)</f>
        <v>12</v>
      </c>
      <c r="CI7" s="30">
        <f>COLUMNS($BW:CI)</f>
        <v>13</v>
      </c>
      <c r="CJ7" s="30">
        <f>COLUMNS($BW:CJ)</f>
        <v>14</v>
      </c>
      <c r="CK7" s="30">
        <f>COLUMNS($BW:CK)</f>
        <v>15</v>
      </c>
      <c r="CL7" s="30">
        <f>COLUMNS($BW:CL)</f>
        <v>16</v>
      </c>
      <c r="CM7" s="30">
        <f>COLUMNS($BW:CM)</f>
        <v>17</v>
      </c>
      <c r="CN7" s="30">
        <f>COLUMNS($BW:CN)</f>
        <v>18</v>
      </c>
      <c r="CO7" s="30">
        <f>COLUMNS($BW:CO)</f>
        <v>19</v>
      </c>
      <c r="CP7" s="30">
        <f>COLUMNS($BW:CP)</f>
        <v>20</v>
      </c>
      <c r="CQ7" s="30" t="s">
        <v>229</v>
      </c>
      <c r="CR7" s="30" t="s">
        <v>230</v>
      </c>
    </row>
    <row r="9" spans="1:96" x14ac:dyDescent="0.35">
      <c r="B9" s="2" t="s">
        <v>161</v>
      </c>
      <c r="D9" s="36">
        <f t="shared" ref="D9:R9" si="5">SUBTOTAL(9,D13:D38)</f>
        <v>0</v>
      </c>
      <c r="E9" s="36">
        <f t="shared" si="5"/>
        <v>0</v>
      </c>
      <c r="F9" s="36">
        <f t="shared" si="5"/>
        <v>0</v>
      </c>
      <c r="G9" s="36">
        <f t="shared" si="5"/>
        <v>0</v>
      </c>
      <c r="H9" s="36">
        <f t="shared" si="5"/>
        <v>0</v>
      </c>
      <c r="I9" s="36">
        <f t="shared" si="5"/>
        <v>0</v>
      </c>
      <c r="J9" s="36">
        <f t="shared" si="5"/>
        <v>0</v>
      </c>
      <c r="K9" s="36">
        <f t="shared" si="5"/>
        <v>0</v>
      </c>
      <c r="L9" s="36">
        <f t="shared" si="5"/>
        <v>0</v>
      </c>
      <c r="M9" s="36">
        <f t="shared" si="5"/>
        <v>0</v>
      </c>
      <c r="N9" s="36">
        <f t="shared" si="5"/>
        <v>0</v>
      </c>
      <c r="O9" s="36">
        <f t="shared" si="5"/>
        <v>0</v>
      </c>
      <c r="P9" s="36">
        <f t="shared" si="5"/>
        <v>0</v>
      </c>
      <c r="Q9" s="36">
        <f t="shared" si="5"/>
        <v>0</v>
      </c>
      <c r="R9" s="36">
        <f t="shared" si="5"/>
        <v>0</v>
      </c>
      <c r="S9" s="89" t="s">
        <v>231</v>
      </c>
      <c r="AU9" s="36">
        <f>SUBTOTAL(9,AU13:AU38)</f>
        <v>0</v>
      </c>
      <c r="AV9" s="36">
        <f t="shared" ref="AV9:BT9" si="6">SUBTOTAL(9,AV13:AV38)</f>
        <v>0</v>
      </c>
      <c r="AW9" s="36">
        <f t="shared" si="6"/>
        <v>0</v>
      </c>
      <c r="AX9" s="36">
        <f t="shared" si="6"/>
        <v>0</v>
      </c>
      <c r="AY9" s="36">
        <f t="shared" si="6"/>
        <v>0</v>
      </c>
      <c r="AZ9" s="36">
        <f t="shared" si="6"/>
        <v>0</v>
      </c>
      <c r="BA9" s="36">
        <f t="shared" si="6"/>
        <v>0</v>
      </c>
      <c r="BB9" s="36">
        <f t="shared" si="6"/>
        <v>0</v>
      </c>
      <c r="BC9" s="36">
        <f t="shared" si="6"/>
        <v>0</v>
      </c>
      <c r="BD9" s="36">
        <f t="shared" si="6"/>
        <v>0</v>
      </c>
      <c r="BE9" s="36">
        <f t="shared" si="6"/>
        <v>0</v>
      </c>
      <c r="BF9" s="36">
        <f t="shared" si="6"/>
        <v>0</v>
      </c>
      <c r="BG9" s="36">
        <f t="shared" si="6"/>
        <v>0</v>
      </c>
      <c r="BH9" s="36">
        <f t="shared" ref="BH9:BS9" si="7">SUBTOTAL(9,BH13:BH38)</f>
        <v>0</v>
      </c>
      <c r="BI9" s="36">
        <f t="shared" si="7"/>
        <v>0</v>
      </c>
      <c r="BJ9" s="36">
        <f t="shared" si="7"/>
        <v>0</v>
      </c>
      <c r="BK9" s="36">
        <f t="shared" si="7"/>
        <v>0</v>
      </c>
      <c r="BL9" s="36">
        <f t="shared" si="7"/>
        <v>0</v>
      </c>
      <c r="BM9" s="36">
        <f t="shared" si="7"/>
        <v>0</v>
      </c>
      <c r="BN9" s="36">
        <f t="shared" si="7"/>
        <v>0</v>
      </c>
      <c r="BO9" s="36">
        <f t="shared" si="7"/>
        <v>0</v>
      </c>
      <c r="BP9" s="36"/>
      <c r="BQ9" s="36"/>
      <c r="BR9" s="36">
        <f t="shared" si="7"/>
        <v>0</v>
      </c>
      <c r="BS9" s="36">
        <f t="shared" si="7"/>
        <v>0</v>
      </c>
      <c r="BT9" s="36">
        <f t="shared" si="6"/>
        <v>0</v>
      </c>
      <c r="BU9" s="36">
        <f t="shared" ref="BU9:CR9" si="8">SUBTOTAL(9,BU13:BU38)</f>
        <v>0</v>
      </c>
      <c r="BV9" s="36">
        <f t="shared" si="8"/>
        <v>0</v>
      </c>
      <c r="BW9" s="36">
        <f t="shared" si="8"/>
        <v>0</v>
      </c>
      <c r="BX9" s="36">
        <f t="shared" si="8"/>
        <v>0</v>
      </c>
      <c r="BY9" s="36">
        <f t="shared" si="8"/>
        <v>0</v>
      </c>
      <c r="BZ9" s="36">
        <f t="shared" si="8"/>
        <v>0</v>
      </c>
      <c r="CA9" s="36">
        <f t="shared" si="8"/>
        <v>0</v>
      </c>
      <c r="CB9" s="36">
        <f t="shared" si="8"/>
        <v>0</v>
      </c>
      <c r="CC9" s="36">
        <f t="shared" si="8"/>
        <v>0</v>
      </c>
      <c r="CD9" s="36">
        <f t="shared" si="8"/>
        <v>0</v>
      </c>
      <c r="CE9" s="36">
        <f t="shared" si="8"/>
        <v>0</v>
      </c>
      <c r="CF9" s="36">
        <f t="shared" si="8"/>
        <v>0</v>
      </c>
      <c r="CG9" s="36">
        <f t="shared" si="8"/>
        <v>0</v>
      </c>
      <c r="CH9" s="36">
        <f t="shared" si="8"/>
        <v>0</v>
      </c>
      <c r="CI9" s="36">
        <f t="shared" si="8"/>
        <v>0</v>
      </c>
      <c r="CJ9" s="36">
        <f t="shared" si="8"/>
        <v>0</v>
      </c>
      <c r="CK9" s="36">
        <f t="shared" si="8"/>
        <v>0</v>
      </c>
      <c r="CL9" s="36">
        <f t="shared" si="8"/>
        <v>0</v>
      </c>
      <c r="CM9" s="36">
        <f t="shared" si="8"/>
        <v>0</v>
      </c>
      <c r="CN9" s="36">
        <f t="shared" si="8"/>
        <v>0</v>
      </c>
      <c r="CO9" s="36">
        <f t="shared" si="8"/>
        <v>0</v>
      </c>
      <c r="CP9" s="36">
        <f t="shared" si="8"/>
        <v>0</v>
      </c>
      <c r="CQ9" s="36">
        <f t="shared" si="8"/>
        <v>0</v>
      </c>
      <c r="CR9" s="36">
        <f t="shared" si="8"/>
        <v>0</v>
      </c>
    </row>
    <row r="10" spans="1:96" ht="15.6" thickBot="1" x14ac:dyDescent="0.4"/>
    <row r="11" spans="1:96" ht="15.6" thickBot="1" x14ac:dyDescent="0.4">
      <c r="B11" s="43" t="s">
        <v>232</v>
      </c>
      <c r="C11" s="45"/>
      <c r="D11" s="43" t="s">
        <v>233</v>
      </c>
      <c r="E11" s="44"/>
      <c r="F11" s="44"/>
      <c r="G11" s="44"/>
      <c r="H11" s="44"/>
      <c r="I11" s="44"/>
      <c r="J11" s="44"/>
      <c r="K11" s="44"/>
      <c r="L11" s="44"/>
      <c r="M11" s="44"/>
      <c r="N11" s="44"/>
      <c r="O11" s="44"/>
      <c r="P11" s="44"/>
      <c r="Q11" s="44"/>
      <c r="R11" s="45"/>
      <c r="S11" s="43" t="s">
        <v>234</v>
      </c>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3"/>
      <c r="AU11" s="43" t="s">
        <v>170</v>
      </c>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5"/>
      <c r="BW11" s="43" t="s">
        <v>172</v>
      </c>
      <c r="BX11" s="44"/>
      <c r="BY11" s="44"/>
      <c r="BZ11" s="44"/>
      <c r="CA11" s="44"/>
      <c r="CB11" s="44"/>
      <c r="CC11" s="44"/>
      <c r="CD11" s="44"/>
      <c r="CE11" s="44"/>
      <c r="CF11" s="44"/>
      <c r="CG11" s="44"/>
      <c r="CH11" s="44"/>
      <c r="CI11" s="44"/>
      <c r="CJ11" s="44"/>
      <c r="CK11" s="44"/>
      <c r="CL11" s="44"/>
      <c r="CM11" s="44"/>
      <c r="CN11" s="44"/>
      <c r="CO11" s="44"/>
      <c r="CP11" s="44"/>
      <c r="CQ11" s="44"/>
      <c r="CR11" s="45"/>
    </row>
    <row r="12" spans="1:96" ht="60" x14ac:dyDescent="0.35">
      <c r="A12" s="46" t="s">
        <v>174</v>
      </c>
      <c r="B12" s="47" t="s">
        <v>235</v>
      </c>
      <c r="C12" s="47" t="s">
        <v>236</v>
      </c>
      <c r="D12" s="47" t="s">
        <v>237</v>
      </c>
      <c r="E12" s="47" t="s">
        <v>238</v>
      </c>
      <c r="F12" s="47" t="s">
        <v>239</v>
      </c>
      <c r="G12" s="47" t="s">
        <v>240</v>
      </c>
      <c r="H12" s="47" t="s">
        <v>241</v>
      </c>
      <c r="I12" s="47" t="s">
        <v>242</v>
      </c>
      <c r="J12" s="47" t="s">
        <v>243</v>
      </c>
      <c r="K12" s="47" t="s">
        <v>244</v>
      </c>
      <c r="L12" s="47" t="s">
        <v>245</v>
      </c>
      <c r="M12" s="47" t="s">
        <v>246</v>
      </c>
      <c r="N12" s="47" t="s">
        <v>247</v>
      </c>
      <c r="O12" s="47" t="s">
        <v>248</v>
      </c>
      <c r="P12" s="47" t="s">
        <v>249</v>
      </c>
      <c r="Q12" s="47" t="s">
        <v>250</v>
      </c>
      <c r="R12" s="47" t="s">
        <v>251</v>
      </c>
      <c r="S12" s="47" t="s">
        <v>252</v>
      </c>
      <c r="T12" s="47" t="s">
        <v>253</v>
      </c>
      <c r="U12" s="47" t="str">
        <f t="shared" ref="U12:AT12" ca="1" si="9">IF(ISBLANK(OFFSET(program_anchor,U$7,0)),inactive,OFFSET(program_anchor,U$7,0)&amp;+CHAR(10)&amp;+"SDU")</f>
        <v>NOT IN USE</v>
      </c>
      <c r="V12" s="47" t="str">
        <f t="shared" ca="1" si="9"/>
        <v>NOT IN USE</v>
      </c>
      <c r="W12" s="47" t="str">
        <f t="shared" ca="1" si="9"/>
        <v>NOT IN USE</v>
      </c>
      <c r="X12" s="47" t="str">
        <f t="shared" ca="1" si="9"/>
        <v>NOT IN USE</v>
      </c>
      <c r="Y12" s="47" t="str">
        <f t="shared" ca="1" si="9"/>
        <v>NOT IN USE</v>
      </c>
      <c r="Z12" s="47" t="str">
        <f t="shared" ca="1" si="9"/>
        <v>NOT IN USE</v>
      </c>
      <c r="AA12" s="47" t="str">
        <f t="shared" ca="1" si="9"/>
        <v>NOT IN USE</v>
      </c>
      <c r="AB12" s="47" t="str">
        <f t="shared" ca="1" si="9"/>
        <v>NOT IN USE</v>
      </c>
      <c r="AC12" s="47" t="str">
        <f t="shared" ca="1" si="9"/>
        <v>NOT IN USE</v>
      </c>
      <c r="AD12" s="47" t="str">
        <f t="shared" ca="1" si="9"/>
        <v>NOT IN USE</v>
      </c>
      <c r="AE12" s="47" t="str">
        <f t="shared" ca="1" si="9"/>
        <v>NOT IN USE</v>
      </c>
      <c r="AF12" s="47" t="str">
        <f t="shared" ca="1" si="9"/>
        <v>NOT IN USE</v>
      </c>
      <c r="AG12" s="47" t="str">
        <f t="shared" ca="1" si="9"/>
        <v>NOT IN USE</v>
      </c>
      <c r="AH12" s="47" t="str">
        <f t="shared" ca="1" si="9"/>
        <v>NOT IN USE</v>
      </c>
      <c r="AI12" s="47" t="str">
        <f t="shared" ca="1" si="9"/>
        <v>NOT IN USE</v>
      </c>
      <c r="AJ12" s="47" t="str">
        <f t="shared" ca="1" si="9"/>
        <v>NOT IN USE</v>
      </c>
      <c r="AK12" s="47" t="str">
        <f t="shared" ca="1" si="9"/>
        <v>NOT IN USE</v>
      </c>
      <c r="AL12" s="47" t="str">
        <f t="shared" ca="1" si="9"/>
        <v>NOT IN USE</v>
      </c>
      <c r="AM12" s="47" t="str">
        <f t="shared" ca="1" si="9"/>
        <v>NOT IN USE</v>
      </c>
      <c r="AN12" s="47" t="str">
        <f t="shared" ca="1" si="9"/>
        <v>NOT IN USE</v>
      </c>
      <c r="AO12" s="47" t="str">
        <f t="shared" ca="1" si="9"/>
        <v>Corporate
SDU</v>
      </c>
      <c r="AP12" s="47" t="str">
        <f t="shared" ca="1" si="9"/>
        <v>Commercial
SDU</v>
      </c>
      <c r="AQ12" s="47" t="str">
        <f t="shared" ca="1" si="9"/>
        <v>Fundraising
SDU</v>
      </c>
      <c r="AR12" s="47" t="str">
        <f t="shared" ca="1" si="9"/>
        <v>Accom
SDU</v>
      </c>
      <c r="AS12" s="47" t="str">
        <f t="shared" ca="1" si="9"/>
        <v>Health
SDU</v>
      </c>
      <c r="AT12" s="47" t="str">
        <f t="shared" ca="1" si="9"/>
        <v>Indirect OH
SDU</v>
      </c>
      <c r="AU12" s="47" t="str">
        <f t="shared" ref="AU12:BT12" ca="1" si="10">IF(ISBLANK(OFFSET(program_anchor,AU$7,0)),inactive,OFFSET(program_anchor,AU$7,0)&amp;+CHAR(10)&amp;+"$")</f>
        <v>NOT IN USE</v>
      </c>
      <c r="AV12" s="47" t="str">
        <f t="shared" ca="1" si="10"/>
        <v>NOT IN USE</v>
      </c>
      <c r="AW12" s="47" t="str">
        <f t="shared" ca="1" si="10"/>
        <v>NOT IN USE</v>
      </c>
      <c r="AX12" s="47" t="str">
        <f t="shared" ca="1" si="10"/>
        <v>NOT IN USE</v>
      </c>
      <c r="AY12" s="47" t="str">
        <f t="shared" ca="1" si="10"/>
        <v>NOT IN USE</v>
      </c>
      <c r="AZ12" s="47" t="str">
        <f t="shared" ca="1" si="10"/>
        <v>NOT IN USE</v>
      </c>
      <c r="BA12" s="47" t="str">
        <f t="shared" ca="1" si="10"/>
        <v>NOT IN USE</v>
      </c>
      <c r="BB12" s="47" t="str">
        <f t="shared" ca="1" si="10"/>
        <v>NOT IN USE</v>
      </c>
      <c r="BC12" s="47" t="str">
        <f t="shared" ca="1" si="10"/>
        <v>NOT IN USE</v>
      </c>
      <c r="BD12" s="47" t="str">
        <f t="shared" ca="1" si="10"/>
        <v>NOT IN USE</v>
      </c>
      <c r="BE12" s="47" t="str">
        <f t="shared" ca="1" si="10"/>
        <v>NOT IN USE</v>
      </c>
      <c r="BF12" s="47" t="str">
        <f t="shared" ca="1" si="10"/>
        <v>NOT IN USE</v>
      </c>
      <c r="BG12" s="47" t="str">
        <f t="shared" ca="1" si="10"/>
        <v>NOT IN USE</v>
      </c>
      <c r="BH12" s="47" t="str">
        <f t="shared" ca="1" si="10"/>
        <v>NOT IN USE</v>
      </c>
      <c r="BI12" s="47" t="str">
        <f t="shared" ca="1" si="10"/>
        <v>NOT IN USE</v>
      </c>
      <c r="BJ12" s="47" t="str">
        <f t="shared" ca="1" si="10"/>
        <v>NOT IN USE</v>
      </c>
      <c r="BK12" s="47" t="str">
        <f t="shared" ca="1" si="10"/>
        <v>NOT IN USE</v>
      </c>
      <c r="BL12" s="47" t="str">
        <f t="shared" ca="1" si="10"/>
        <v>NOT IN USE</v>
      </c>
      <c r="BM12" s="47" t="str">
        <f t="shared" ca="1" si="10"/>
        <v>NOT IN USE</v>
      </c>
      <c r="BN12" s="47" t="str">
        <f t="shared" ca="1" si="10"/>
        <v>NOT IN USE</v>
      </c>
      <c r="BO12" s="47" t="str">
        <f t="shared" ca="1" si="10"/>
        <v>Corporate
$</v>
      </c>
      <c r="BP12" s="47" t="str">
        <f t="shared" ca="1" si="10"/>
        <v>Commercial
$</v>
      </c>
      <c r="BQ12" s="47" t="str">
        <f t="shared" ca="1" si="10"/>
        <v>Fundraising
$</v>
      </c>
      <c r="BR12" s="47" t="str">
        <f t="shared" ca="1" si="10"/>
        <v>Accom
$</v>
      </c>
      <c r="BS12" s="47" t="str">
        <f t="shared" ca="1" si="10"/>
        <v>Health
$</v>
      </c>
      <c r="BT12" s="47" t="str">
        <f t="shared" ca="1" si="10"/>
        <v>Indirect OH
$</v>
      </c>
      <c r="BU12" s="47" t="s">
        <v>207</v>
      </c>
      <c r="BV12" s="47" t="s">
        <v>208</v>
      </c>
      <c r="BW12" s="47" t="str">
        <f t="shared" ref="BW12:CP12" ca="1" si="11">IF(ISBLANK(OFFSET(house_anchor,BW$7,0)),inactive,OFFSET(house_anchor,BW$7,0)&amp;+CHAR(10)&amp;+"$")</f>
        <v>NOT IN USE</v>
      </c>
      <c r="BX12" s="47" t="str">
        <f t="shared" ca="1" si="11"/>
        <v>NOT IN USE</v>
      </c>
      <c r="BY12" s="47" t="str">
        <f t="shared" ca="1" si="11"/>
        <v>NOT IN USE</v>
      </c>
      <c r="BZ12" s="47" t="str">
        <f t="shared" ca="1" si="11"/>
        <v>NOT IN USE</v>
      </c>
      <c r="CA12" s="47" t="str">
        <f t="shared" ca="1" si="11"/>
        <v>NOT IN USE</v>
      </c>
      <c r="CB12" s="47" t="str">
        <f t="shared" ca="1" si="11"/>
        <v>NOT IN USE</v>
      </c>
      <c r="CC12" s="47" t="str">
        <f t="shared" ca="1" si="11"/>
        <v>NOT IN USE</v>
      </c>
      <c r="CD12" s="47" t="str">
        <f t="shared" ca="1" si="11"/>
        <v>NOT IN USE</v>
      </c>
      <c r="CE12" s="47" t="str">
        <f t="shared" ca="1" si="11"/>
        <v>NOT IN USE</v>
      </c>
      <c r="CF12" s="47" t="str">
        <f t="shared" ca="1" si="11"/>
        <v>NOT IN USE</v>
      </c>
      <c r="CG12" s="47" t="str">
        <f t="shared" ca="1" si="11"/>
        <v>NOT IN USE</v>
      </c>
      <c r="CH12" s="47" t="str">
        <f t="shared" ca="1" si="11"/>
        <v>NOT IN USE</v>
      </c>
      <c r="CI12" s="47" t="str">
        <f t="shared" ca="1" si="11"/>
        <v>NOT IN USE</v>
      </c>
      <c r="CJ12" s="47" t="str">
        <f t="shared" ca="1" si="11"/>
        <v>NOT IN USE</v>
      </c>
      <c r="CK12" s="47" t="str">
        <f t="shared" ca="1" si="11"/>
        <v>NOT IN USE</v>
      </c>
      <c r="CL12" s="47" t="str">
        <f t="shared" ca="1" si="11"/>
        <v>NOT IN USE</v>
      </c>
      <c r="CM12" s="47" t="str">
        <f t="shared" ca="1" si="11"/>
        <v>NOT IN USE</v>
      </c>
      <c r="CN12" s="47" t="str">
        <f t="shared" ca="1" si="11"/>
        <v>NOT IN USE</v>
      </c>
      <c r="CO12" s="47" t="str">
        <f t="shared" ca="1" si="11"/>
        <v>NOT IN USE</v>
      </c>
      <c r="CP12" s="47" t="str">
        <f t="shared" ca="1" si="11"/>
        <v>NOT IN USE</v>
      </c>
      <c r="CQ12" s="47" t="s">
        <v>207</v>
      </c>
      <c r="CR12" s="47" t="s">
        <v>208</v>
      </c>
    </row>
    <row r="13" spans="1:96" x14ac:dyDescent="0.35">
      <c r="A13" s="48">
        <f>ROWS($12:13)-1</f>
        <v>1</v>
      </c>
      <c r="B13" s="90"/>
      <c r="C13" s="90"/>
      <c r="D13" s="91"/>
      <c r="E13" s="91"/>
      <c r="F13" s="91"/>
      <c r="G13" s="91"/>
      <c r="H13" s="91"/>
      <c r="I13" s="91"/>
      <c r="J13" s="91"/>
      <c r="K13" s="91"/>
      <c r="L13" s="91"/>
      <c r="M13" s="91"/>
      <c r="N13" s="91"/>
      <c r="O13" s="91"/>
      <c r="P13" s="91"/>
      <c r="Q13" s="91"/>
      <c r="R13" s="92">
        <f>SUM(D13:Q13)</f>
        <v>0</v>
      </c>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224">
        <f t="shared" ref="AT13:AT37" si="12">T13-SUM(U13:AS13)</f>
        <v>0</v>
      </c>
      <c r="AU13" s="94">
        <f t="shared" ref="AU13:BN13" si="13">IF($T13=0,0,ROUND(+U13/$T13*$R13,0))</f>
        <v>0</v>
      </c>
      <c r="AV13" s="26">
        <f t="shared" si="13"/>
        <v>0</v>
      </c>
      <c r="AW13" s="26">
        <f t="shared" si="13"/>
        <v>0</v>
      </c>
      <c r="AX13" s="26">
        <f t="shared" si="13"/>
        <v>0</v>
      </c>
      <c r="AY13" s="26">
        <f t="shared" si="13"/>
        <v>0</v>
      </c>
      <c r="AZ13" s="26">
        <f t="shared" si="13"/>
        <v>0</v>
      </c>
      <c r="BA13" s="26">
        <f t="shared" si="13"/>
        <v>0</v>
      </c>
      <c r="BB13" s="26">
        <f t="shared" si="13"/>
        <v>0</v>
      </c>
      <c r="BC13" s="26">
        <f t="shared" si="13"/>
        <v>0</v>
      </c>
      <c r="BD13" s="26">
        <f t="shared" si="13"/>
        <v>0</v>
      </c>
      <c r="BE13" s="26">
        <f t="shared" si="13"/>
        <v>0</v>
      </c>
      <c r="BF13" s="26">
        <f t="shared" si="13"/>
        <v>0</v>
      </c>
      <c r="BG13" s="26">
        <f t="shared" si="13"/>
        <v>0</v>
      </c>
      <c r="BH13" s="26">
        <f t="shared" si="13"/>
        <v>0</v>
      </c>
      <c r="BI13" s="26">
        <f t="shared" si="13"/>
        <v>0</v>
      </c>
      <c r="BJ13" s="26">
        <f t="shared" si="13"/>
        <v>0</v>
      </c>
      <c r="BK13" s="26">
        <f t="shared" si="13"/>
        <v>0</v>
      </c>
      <c r="BL13" s="26">
        <f t="shared" si="13"/>
        <v>0</v>
      </c>
      <c r="BM13" s="26">
        <f t="shared" si="13"/>
        <v>0</v>
      </c>
      <c r="BN13" s="26">
        <f t="shared" si="13"/>
        <v>0</v>
      </c>
      <c r="BO13" s="26">
        <f>IF($T13=0,0,ROUND(+AQ13/$T13*$R13,0))</f>
        <v>0</v>
      </c>
      <c r="BP13" s="26">
        <f t="shared" ref="BP13" si="14">IF($T13=0,0,ROUND(+AR13/$T13*$R13,0))</f>
        <v>0</v>
      </c>
      <c r="BQ13" s="26">
        <f t="shared" ref="BQ13" si="15">IF($T13=0,0,ROUND(+AS13/$T13*$R13,0))</f>
        <v>0</v>
      </c>
      <c r="BR13" s="26">
        <f t="shared" ref="BR13" si="16">IF($T13=0,0,ROUND(+AT13/$T13*$R13,0))</f>
        <v>0</v>
      </c>
      <c r="BS13" s="26">
        <f t="shared" ref="BS13" si="17">IF($T13=0,0,ROUND(+AU13/$T13*$R13,0))</f>
        <v>0</v>
      </c>
      <c r="BT13" s="225">
        <f t="shared" ref="BT13:BT37" si="18">+R13-SUM(AU13:BS13)</f>
        <v>0</v>
      </c>
      <c r="BU13" s="226">
        <f>SUM(AU13:BT13)</f>
        <v>0</v>
      </c>
      <c r="BV13" s="227">
        <f t="shared" ref="BV13:BV37" si="19">+BU13-R13</f>
        <v>0</v>
      </c>
      <c r="BW13" s="228">
        <f t="shared" ref="BW13:BW37" si="20">+BR13-SUM(BX13:CP13)</f>
        <v>0</v>
      </c>
      <c r="BX13" s="91"/>
      <c r="BY13" s="91"/>
      <c r="BZ13" s="91"/>
      <c r="CA13" s="91"/>
      <c r="CB13" s="91"/>
      <c r="CC13" s="91"/>
      <c r="CD13" s="91"/>
      <c r="CE13" s="91"/>
      <c r="CF13" s="91"/>
      <c r="CG13" s="91"/>
      <c r="CH13" s="91"/>
      <c r="CI13" s="91"/>
      <c r="CJ13" s="91"/>
      <c r="CK13" s="91"/>
      <c r="CL13" s="91"/>
      <c r="CM13" s="91"/>
      <c r="CN13" s="91"/>
      <c r="CO13" s="91"/>
      <c r="CP13" s="91"/>
      <c r="CQ13" s="34">
        <f t="shared" ref="CQ13:CQ31" si="21">SUM(BW13:CP13)</f>
        <v>0</v>
      </c>
      <c r="CR13" s="34">
        <f t="shared" ref="CR13:CR37" si="22">+CQ13-BR13</f>
        <v>0</v>
      </c>
    </row>
    <row r="14" spans="1:96" x14ac:dyDescent="0.35">
      <c r="A14" s="62">
        <f>ROWS($12:14)-1</f>
        <v>2</v>
      </c>
      <c r="B14" s="95"/>
      <c r="C14" s="95"/>
      <c r="D14" s="96"/>
      <c r="E14" s="96"/>
      <c r="F14" s="96"/>
      <c r="G14" s="96"/>
      <c r="H14" s="96"/>
      <c r="I14" s="96"/>
      <c r="J14" s="96"/>
      <c r="K14" s="96"/>
      <c r="L14" s="96"/>
      <c r="M14" s="96"/>
      <c r="N14" s="96"/>
      <c r="O14" s="96"/>
      <c r="P14" s="96"/>
      <c r="Q14" s="96"/>
      <c r="R14" s="97">
        <f t="shared" ref="R14:R31" si="23">SUM(D14:Q14)</f>
        <v>0</v>
      </c>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13">
        <f t="shared" si="12"/>
        <v>0</v>
      </c>
      <c r="AU14" s="99">
        <f t="shared" ref="AU14:AU37" si="24">IF($T14=0,0,ROUND(+U14/$T14*$R14,0))</f>
        <v>0</v>
      </c>
      <c r="AV14" s="27">
        <f t="shared" ref="AV14:AV37" si="25">IF($T14=0,0,ROUND(+V14/$T14*$R14,0))</f>
        <v>0</v>
      </c>
      <c r="AW14" s="27">
        <f t="shared" ref="AW14:AW37" si="26">IF($T14=0,0,ROUND(+W14/$T14*$R14,0))</f>
        <v>0</v>
      </c>
      <c r="AX14" s="27">
        <f t="shared" ref="AX14:AX37" si="27">IF($T14=0,0,ROUND(+X14/$T14*$R14,0))</f>
        <v>0</v>
      </c>
      <c r="AY14" s="27">
        <f t="shared" ref="AY14:AY37" si="28">IF($T14=0,0,ROUND(+Y14/$T14*$R14,0))</f>
        <v>0</v>
      </c>
      <c r="AZ14" s="27">
        <f t="shared" ref="AZ14:AZ37" si="29">IF($T14=0,0,ROUND(+Z14/$T14*$R14,0))</f>
        <v>0</v>
      </c>
      <c r="BA14" s="27">
        <f t="shared" ref="BA14:BA37" si="30">IF($T14=0,0,ROUND(+AA14/$T14*$R14,0))</f>
        <v>0</v>
      </c>
      <c r="BB14" s="27">
        <f t="shared" ref="BB14:BB37" si="31">IF($T14=0,0,ROUND(+AB14/$T14*$R14,0))</f>
        <v>0</v>
      </c>
      <c r="BC14" s="27">
        <f t="shared" ref="BC14:BC37" si="32">IF($T14=0,0,ROUND(+AC14/$T14*$R14,0))</f>
        <v>0</v>
      </c>
      <c r="BD14" s="27">
        <f t="shared" ref="BD14:BD37" si="33">IF($T14=0,0,ROUND(+AD14/$T14*$R14,0))</f>
        <v>0</v>
      </c>
      <c r="BE14" s="27">
        <f t="shared" ref="BE14:BE37" si="34">IF($T14=0,0,ROUND(+AE14/$T14*$R14,0))</f>
        <v>0</v>
      </c>
      <c r="BF14" s="27">
        <f t="shared" ref="BF14:BF37" si="35">IF($T14=0,0,ROUND(+AF14/$T14*$R14,0))</f>
        <v>0</v>
      </c>
      <c r="BG14" s="27">
        <f t="shared" ref="BG14:BG37" si="36">IF($T14=0,0,ROUND(+AG14/$T14*$R14,0))</f>
        <v>0</v>
      </c>
      <c r="BH14" s="27">
        <f t="shared" ref="BH14:BH37" si="37">IF($T14=0,0,ROUND(+AH14/$T14*$R14,0))</f>
        <v>0</v>
      </c>
      <c r="BI14" s="27">
        <f t="shared" ref="BI14:BI37" si="38">IF($T14=0,0,ROUND(+AI14/$T14*$R14,0))</f>
        <v>0</v>
      </c>
      <c r="BJ14" s="27">
        <f t="shared" ref="BJ14:BJ37" si="39">IF($T14=0,0,ROUND(+AJ14/$T14*$R14,0))</f>
        <v>0</v>
      </c>
      <c r="BK14" s="27">
        <f t="shared" ref="BK14:BK37" si="40">IF($T14=0,0,ROUND(+AK14/$T14*$R14,0))</f>
        <v>0</v>
      </c>
      <c r="BL14" s="27">
        <f t="shared" ref="BL14:BL37" si="41">IF($T14=0,0,ROUND(+AL14/$T14*$R14,0))</f>
        <v>0</v>
      </c>
      <c r="BM14" s="27">
        <f t="shared" ref="BM14:BM37" si="42">IF($T14=0,0,ROUND(+AM14/$T14*$R14,0))</f>
        <v>0</v>
      </c>
      <c r="BN14" s="26">
        <f t="shared" ref="BN14:BN37" si="43">IF($T14=0,0,ROUND(+AN14/$T14*$R14,0))</f>
        <v>0</v>
      </c>
      <c r="BO14" s="26">
        <f t="shared" ref="BO14:BO37" si="44">IF($T14=0,0,ROUND(+AQ14/$T14*$R14,0))</f>
        <v>0</v>
      </c>
      <c r="BP14" s="26">
        <f t="shared" ref="BP14:BP37" si="45">IF($T14=0,0,ROUND(+AR14/$T14*$R14,0))</f>
        <v>0</v>
      </c>
      <c r="BQ14" s="26">
        <f t="shared" ref="BQ14:BQ37" si="46">IF($T14=0,0,ROUND(+AS14/$T14*$R14,0))</f>
        <v>0</v>
      </c>
      <c r="BR14" s="26">
        <f t="shared" ref="BR14:BR37" si="47">IF($T14=0,0,ROUND(+AT14/$T14*$R14,0))</f>
        <v>0</v>
      </c>
      <c r="BS14" s="26">
        <f t="shared" ref="BS14:BS37" si="48">IF($T14=0,0,ROUND(+AU14/$T14*$R14,0))</f>
        <v>0</v>
      </c>
      <c r="BT14" s="229">
        <f t="shared" si="18"/>
        <v>0</v>
      </c>
      <c r="BU14" s="230">
        <f>SUM(AU14:BT14)</f>
        <v>0</v>
      </c>
      <c r="BV14" s="231">
        <f t="shared" si="19"/>
        <v>0</v>
      </c>
      <c r="BW14" s="232">
        <f t="shared" si="20"/>
        <v>0</v>
      </c>
      <c r="BX14" s="96"/>
      <c r="BY14" s="96"/>
      <c r="BZ14" s="96"/>
      <c r="CA14" s="96"/>
      <c r="CB14" s="96"/>
      <c r="CC14" s="96"/>
      <c r="CD14" s="96"/>
      <c r="CE14" s="96"/>
      <c r="CF14" s="96"/>
      <c r="CG14" s="96"/>
      <c r="CH14" s="96"/>
      <c r="CI14" s="96"/>
      <c r="CJ14" s="96"/>
      <c r="CK14" s="96"/>
      <c r="CL14" s="96"/>
      <c r="CM14" s="96"/>
      <c r="CN14" s="96"/>
      <c r="CO14" s="96"/>
      <c r="CP14" s="96"/>
      <c r="CQ14" s="36">
        <f t="shared" si="21"/>
        <v>0</v>
      </c>
      <c r="CR14" s="36">
        <f t="shared" si="22"/>
        <v>0</v>
      </c>
    </row>
    <row r="15" spans="1:96" x14ac:dyDescent="0.35">
      <c r="A15" s="62">
        <f>ROWS($12:15)-1</f>
        <v>3</v>
      </c>
      <c r="B15" s="95"/>
      <c r="C15" s="95"/>
      <c r="D15" s="96"/>
      <c r="E15" s="96"/>
      <c r="F15" s="96"/>
      <c r="G15" s="96"/>
      <c r="H15" s="96"/>
      <c r="I15" s="96"/>
      <c r="J15" s="96"/>
      <c r="K15" s="96"/>
      <c r="L15" s="96"/>
      <c r="M15" s="96"/>
      <c r="N15" s="96"/>
      <c r="O15" s="96"/>
      <c r="P15" s="96"/>
      <c r="Q15" s="96"/>
      <c r="R15" s="97">
        <f t="shared" si="23"/>
        <v>0</v>
      </c>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13">
        <f t="shared" si="12"/>
        <v>0</v>
      </c>
      <c r="AU15" s="99">
        <f t="shared" si="24"/>
        <v>0</v>
      </c>
      <c r="AV15" s="27">
        <f t="shared" si="25"/>
        <v>0</v>
      </c>
      <c r="AW15" s="27">
        <f t="shared" si="26"/>
        <v>0</v>
      </c>
      <c r="AX15" s="27">
        <f t="shared" si="27"/>
        <v>0</v>
      </c>
      <c r="AY15" s="27">
        <f t="shared" si="28"/>
        <v>0</v>
      </c>
      <c r="AZ15" s="27">
        <f t="shared" si="29"/>
        <v>0</v>
      </c>
      <c r="BA15" s="27">
        <f t="shared" si="30"/>
        <v>0</v>
      </c>
      <c r="BB15" s="27">
        <f t="shared" si="31"/>
        <v>0</v>
      </c>
      <c r="BC15" s="27">
        <f t="shared" si="32"/>
        <v>0</v>
      </c>
      <c r="BD15" s="27">
        <f t="shared" si="33"/>
        <v>0</v>
      </c>
      <c r="BE15" s="27">
        <f t="shared" si="34"/>
        <v>0</v>
      </c>
      <c r="BF15" s="27">
        <f t="shared" si="35"/>
        <v>0</v>
      </c>
      <c r="BG15" s="27">
        <f t="shared" si="36"/>
        <v>0</v>
      </c>
      <c r="BH15" s="27">
        <f t="shared" si="37"/>
        <v>0</v>
      </c>
      <c r="BI15" s="27">
        <f t="shared" si="38"/>
        <v>0</v>
      </c>
      <c r="BJ15" s="27">
        <f t="shared" si="39"/>
        <v>0</v>
      </c>
      <c r="BK15" s="27">
        <f t="shared" si="40"/>
        <v>0</v>
      </c>
      <c r="BL15" s="27">
        <f t="shared" si="41"/>
        <v>0</v>
      </c>
      <c r="BM15" s="27">
        <f t="shared" si="42"/>
        <v>0</v>
      </c>
      <c r="BN15" s="26">
        <f t="shared" si="43"/>
        <v>0</v>
      </c>
      <c r="BO15" s="26">
        <f t="shared" si="44"/>
        <v>0</v>
      </c>
      <c r="BP15" s="26">
        <f t="shared" si="45"/>
        <v>0</v>
      </c>
      <c r="BQ15" s="26">
        <f t="shared" si="46"/>
        <v>0</v>
      </c>
      <c r="BR15" s="26">
        <f t="shared" si="47"/>
        <v>0</v>
      </c>
      <c r="BS15" s="26">
        <f t="shared" si="48"/>
        <v>0</v>
      </c>
      <c r="BT15" s="229">
        <f t="shared" si="18"/>
        <v>0</v>
      </c>
      <c r="BU15" s="230">
        <f>SUM(AU15:BT15)</f>
        <v>0</v>
      </c>
      <c r="BV15" s="231">
        <f t="shared" si="19"/>
        <v>0</v>
      </c>
      <c r="BW15" s="232">
        <f t="shared" si="20"/>
        <v>0</v>
      </c>
      <c r="BX15" s="96"/>
      <c r="BY15" s="96"/>
      <c r="BZ15" s="96"/>
      <c r="CA15" s="96"/>
      <c r="CB15" s="96"/>
      <c r="CC15" s="96"/>
      <c r="CD15" s="96"/>
      <c r="CE15" s="96"/>
      <c r="CF15" s="96"/>
      <c r="CG15" s="96"/>
      <c r="CH15" s="96"/>
      <c r="CI15" s="96"/>
      <c r="CJ15" s="96"/>
      <c r="CK15" s="96"/>
      <c r="CL15" s="96"/>
      <c r="CM15" s="96"/>
      <c r="CN15" s="96"/>
      <c r="CO15" s="96"/>
      <c r="CP15" s="96"/>
      <c r="CQ15" s="36">
        <f t="shared" si="21"/>
        <v>0</v>
      </c>
      <c r="CR15" s="36">
        <f t="shared" si="22"/>
        <v>0</v>
      </c>
    </row>
    <row r="16" spans="1:96" x14ac:dyDescent="0.35">
      <c r="A16" s="62">
        <f>ROWS($12:16)-1</f>
        <v>4</v>
      </c>
      <c r="B16" s="95"/>
      <c r="C16" s="95"/>
      <c r="D16" s="96"/>
      <c r="E16" s="96"/>
      <c r="F16" s="96"/>
      <c r="G16" s="96"/>
      <c r="H16" s="96"/>
      <c r="I16" s="96"/>
      <c r="J16" s="96"/>
      <c r="K16" s="96"/>
      <c r="L16" s="96"/>
      <c r="M16" s="96"/>
      <c r="N16" s="96"/>
      <c r="O16" s="96"/>
      <c r="P16" s="96"/>
      <c r="Q16" s="96"/>
      <c r="R16" s="97">
        <f t="shared" si="23"/>
        <v>0</v>
      </c>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13">
        <f t="shared" si="12"/>
        <v>0</v>
      </c>
      <c r="AU16" s="99">
        <f t="shared" si="24"/>
        <v>0</v>
      </c>
      <c r="AV16" s="27">
        <f t="shared" si="25"/>
        <v>0</v>
      </c>
      <c r="AW16" s="27">
        <f t="shared" si="26"/>
        <v>0</v>
      </c>
      <c r="AX16" s="27">
        <f t="shared" si="27"/>
        <v>0</v>
      </c>
      <c r="AY16" s="27">
        <f t="shared" si="28"/>
        <v>0</v>
      </c>
      <c r="AZ16" s="27">
        <f t="shared" si="29"/>
        <v>0</v>
      </c>
      <c r="BA16" s="27">
        <f t="shared" si="30"/>
        <v>0</v>
      </c>
      <c r="BB16" s="27">
        <f t="shared" si="31"/>
        <v>0</v>
      </c>
      <c r="BC16" s="27">
        <f t="shared" si="32"/>
        <v>0</v>
      </c>
      <c r="BD16" s="27">
        <f t="shared" si="33"/>
        <v>0</v>
      </c>
      <c r="BE16" s="27">
        <f t="shared" si="34"/>
        <v>0</v>
      </c>
      <c r="BF16" s="27">
        <f t="shared" si="35"/>
        <v>0</v>
      </c>
      <c r="BG16" s="27">
        <f t="shared" si="36"/>
        <v>0</v>
      </c>
      <c r="BH16" s="27">
        <f t="shared" si="37"/>
        <v>0</v>
      </c>
      <c r="BI16" s="27">
        <f t="shared" si="38"/>
        <v>0</v>
      </c>
      <c r="BJ16" s="27">
        <f t="shared" si="39"/>
        <v>0</v>
      </c>
      <c r="BK16" s="27">
        <f t="shared" si="40"/>
        <v>0</v>
      </c>
      <c r="BL16" s="27">
        <f t="shared" si="41"/>
        <v>0</v>
      </c>
      <c r="BM16" s="27">
        <f t="shared" si="42"/>
        <v>0</v>
      </c>
      <c r="BN16" s="26">
        <f t="shared" si="43"/>
        <v>0</v>
      </c>
      <c r="BO16" s="26">
        <f t="shared" si="44"/>
        <v>0</v>
      </c>
      <c r="BP16" s="26">
        <f t="shared" si="45"/>
        <v>0</v>
      </c>
      <c r="BQ16" s="26">
        <f t="shared" si="46"/>
        <v>0</v>
      </c>
      <c r="BR16" s="26">
        <f t="shared" si="47"/>
        <v>0</v>
      </c>
      <c r="BS16" s="26">
        <f t="shared" si="48"/>
        <v>0</v>
      </c>
      <c r="BT16" s="229">
        <f t="shared" si="18"/>
        <v>0</v>
      </c>
      <c r="BU16" s="230">
        <f t="shared" ref="BU16:BU31" si="49">SUM(AU16:BT16)</f>
        <v>0</v>
      </c>
      <c r="BV16" s="231">
        <f t="shared" si="19"/>
        <v>0</v>
      </c>
      <c r="BW16" s="232">
        <f t="shared" si="20"/>
        <v>0</v>
      </c>
      <c r="BX16" s="96"/>
      <c r="BY16" s="96"/>
      <c r="BZ16" s="96"/>
      <c r="CA16" s="96"/>
      <c r="CB16" s="96"/>
      <c r="CC16" s="96"/>
      <c r="CD16" s="96"/>
      <c r="CE16" s="96"/>
      <c r="CF16" s="96"/>
      <c r="CG16" s="96"/>
      <c r="CH16" s="96"/>
      <c r="CI16" s="96"/>
      <c r="CJ16" s="96"/>
      <c r="CK16" s="96"/>
      <c r="CL16" s="96"/>
      <c r="CM16" s="96"/>
      <c r="CN16" s="96"/>
      <c r="CO16" s="96"/>
      <c r="CP16" s="96"/>
      <c r="CQ16" s="36">
        <f t="shared" si="21"/>
        <v>0</v>
      </c>
      <c r="CR16" s="36">
        <f t="shared" si="22"/>
        <v>0</v>
      </c>
    </row>
    <row r="17" spans="1:96" x14ac:dyDescent="0.35">
      <c r="A17" s="62">
        <f>ROWS($12:17)-1</f>
        <v>5</v>
      </c>
      <c r="B17" s="95"/>
      <c r="C17" s="95"/>
      <c r="D17" s="96"/>
      <c r="E17" s="96"/>
      <c r="F17" s="96"/>
      <c r="G17" s="96"/>
      <c r="H17" s="96"/>
      <c r="I17" s="96"/>
      <c r="J17" s="96"/>
      <c r="K17" s="96"/>
      <c r="L17" s="96"/>
      <c r="M17" s="96"/>
      <c r="N17" s="96"/>
      <c r="O17" s="96"/>
      <c r="P17" s="96"/>
      <c r="Q17" s="96"/>
      <c r="R17" s="97">
        <f t="shared" si="23"/>
        <v>0</v>
      </c>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13">
        <f t="shared" si="12"/>
        <v>0</v>
      </c>
      <c r="AU17" s="99">
        <f t="shared" si="24"/>
        <v>0</v>
      </c>
      <c r="AV17" s="27">
        <f t="shared" si="25"/>
        <v>0</v>
      </c>
      <c r="AW17" s="27">
        <f t="shared" si="26"/>
        <v>0</v>
      </c>
      <c r="AX17" s="27">
        <f t="shared" si="27"/>
        <v>0</v>
      </c>
      <c r="AY17" s="27">
        <f t="shared" si="28"/>
        <v>0</v>
      </c>
      <c r="AZ17" s="27">
        <f t="shared" si="29"/>
        <v>0</v>
      </c>
      <c r="BA17" s="27">
        <f t="shared" si="30"/>
        <v>0</v>
      </c>
      <c r="BB17" s="27">
        <f t="shared" si="31"/>
        <v>0</v>
      </c>
      <c r="BC17" s="27">
        <f t="shared" si="32"/>
        <v>0</v>
      </c>
      <c r="BD17" s="27">
        <f t="shared" si="33"/>
        <v>0</v>
      </c>
      <c r="BE17" s="27">
        <f t="shared" si="34"/>
        <v>0</v>
      </c>
      <c r="BF17" s="27">
        <f t="shared" si="35"/>
        <v>0</v>
      </c>
      <c r="BG17" s="27">
        <f t="shared" si="36"/>
        <v>0</v>
      </c>
      <c r="BH17" s="27">
        <f t="shared" si="37"/>
        <v>0</v>
      </c>
      <c r="BI17" s="27">
        <f t="shared" si="38"/>
        <v>0</v>
      </c>
      <c r="BJ17" s="27">
        <f t="shared" si="39"/>
        <v>0</v>
      </c>
      <c r="BK17" s="27">
        <f t="shared" si="40"/>
        <v>0</v>
      </c>
      <c r="BL17" s="27">
        <f t="shared" si="41"/>
        <v>0</v>
      </c>
      <c r="BM17" s="27">
        <f t="shared" si="42"/>
        <v>0</v>
      </c>
      <c r="BN17" s="26">
        <f t="shared" si="43"/>
        <v>0</v>
      </c>
      <c r="BO17" s="26">
        <f t="shared" si="44"/>
        <v>0</v>
      </c>
      <c r="BP17" s="26">
        <f t="shared" si="45"/>
        <v>0</v>
      </c>
      <c r="BQ17" s="26">
        <f t="shared" si="46"/>
        <v>0</v>
      </c>
      <c r="BR17" s="26">
        <f t="shared" si="47"/>
        <v>0</v>
      </c>
      <c r="BS17" s="26">
        <f t="shared" si="48"/>
        <v>0</v>
      </c>
      <c r="BT17" s="229">
        <f t="shared" si="18"/>
        <v>0</v>
      </c>
      <c r="BU17" s="230">
        <f t="shared" si="49"/>
        <v>0</v>
      </c>
      <c r="BV17" s="231">
        <f t="shared" si="19"/>
        <v>0</v>
      </c>
      <c r="BW17" s="232">
        <f t="shared" si="20"/>
        <v>0</v>
      </c>
      <c r="BX17" s="96"/>
      <c r="BY17" s="96"/>
      <c r="BZ17" s="96"/>
      <c r="CA17" s="96"/>
      <c r="CB17" s="96"/>
      <c r="CC17" s="96"/>
      <c r="CD17" s="96"/>
      <c r="CE17" s="96"/>
      <c r="CF17" s="96"/>
      <c r="CG17" s="96"/>
      <c r="CH17" s="96"/>
      <c r="CI17" s="96"/>
      <c r="CJ17" s="96"/>
      <c r="CK17" s="96"/>
      <c r="CL17" s="96"/>
      <c r="CM17" s="96"/>
      <c r="CN17" s="96"/>
      <c r="CO17" s="96"/>
      <c r="CP17" s="96"/>
      <c r="CQ17" s="36">
        <f t="shared" si="21"/>
        <v>0</v>
      </c>
      <c r="CR17" s="36">
        <f t="shared" si="22"/>
        <v>0</v>
      </c>
    </row>
    <row r="18" spans="1:96" x14ac:dyDescent="0.35">
      <c r="A18" s="62">
        <f>ROWS($12:18)-1</f>
        <v>6</v>
      </c>
      <c r="B18" s="95"/>
      <c r="C18" s="95"/>
      <c r="D18" s="96"/>
      <c r="E18" s="96"/>
      <c r="F18" s="96"/>
      <c r="G18" s="96"/>
      <c r="H18" s="96"/>
      <c r="I18" s="96"/>
      <c r="J18" s="96"/>
      <c r="K18" s="96"/>
      <c r="L18" s="96"/>
      <c r="M18" s="96"/>
      <c r="N18" s="96"/>
      <c r="O18" s="96"/>
      <c r="P18" s="96"/>
      <c r="Q18" s="96"/>
      <c r="R18" s="97">
        <f t="shared" si="23"/>
        <v>0</v>
      </c>
      <c r="S18" s="98"/>
      <c r="T18" s="98"/>
      <c r="U18" s="98"/>
      <c r="V18" s="98"/>
      <c r="W18" s="98"/>
      <c r="X18" s="98"/>
      <c r="Y18" s="98"/>
      <c r="Z18" s="98"/>
      <c r="AA18" s="98"/>
      <c r="AB18" s="98"/>
      <c r="AC18" s="98"/>
      <c r="AD18" s="98"/>
      <c r="AE18" s="98"/>
      <c r="AF18" s="98"/>
      <c r="AG18" s="98"/>
      <c r="AH18" s="98"/>
      <c r="AI18" s="98"/>
      <c r="AJ18" s="98"/>
      <c r="AK18" s="98"/>
      <c r="AL18" s="98"/>
      <c r="AM18" s="98"/>
      <c r="AN18" s="98"/>
      <c r="AO18" s="98"/>
      <c r="AP18" s="98"/>
      <c r="AQ18" s="98"/>
      <c r="AR18" s="98"/>
      <c r="AS18" s="98"/>
      <c r="AT18" s="13">
        <f t="shared" si="12"/>
        <v>0</v>
      </c>
      <c r="AU18" s="99">
        <f t="shared" si="24"/>
        <v>0</v>
      </c>
      <c r="AV18" s="27">
        <f t="shared" si="25"/>
        <v>0</v>
      </c>
      <c r="AW18" s="27">
        <f t="shared" si="26"/>
        <v>0</v>
      </c>
      <c r="AX18" s="27">
        <f t="shared" si="27"/>
        <v>0</v>
      </c>
      <c r="AY18" s="27">
        <f t="shared" si="28"/>
        <v>0</v>
      </c>
      <c r="AZ18" s="27">
        <f t="shared" si="29"/>
        <v>0</v>
      </c>
      <c r="BA18" s="27">
        <f t="shared" si="30"/>
        <v>0</v>
      </c>
      <c r="BB18" s="27">
        <f t="shared" si="31"/>
        <v>0</v>
      </c>
      <c r="BC18" s="27">
        <f t="shared" si="32"/>
        <v>0</v>
      </c>
      <c r="BD18" s="27">
        <f t="shared" si="33"/>
        <v>0</v>
      </c>
      <c r="BE18" s="27">
        <f t="shared" si="34"/>
        <v>0</v>
      </c>
      <c r="BF18" s="27">
        <f t="shared" si="35"/>
        <v>0</v>
      </c>
      <c r="BG18" s="27">
        <f t="shared" si="36"/>
        <v>0</v>
      </c>
      <c r="BH18" s="27">
        <f t="shared" si="37"/>
        <v>0</v>
      </c>
      <c r="BI18" s="27">
        <f t="shared" si="38"/>
        <v>0</v>
      </c>
      <c r="BJ18" s="27">
        <f t="shared" si="39"/>
        <v>0</v>
      </c>
      <c r="BK18" s="27">
        <f t="shared" si="40"/>
        <v>0</v>
      </c>
      <c r="BL18" s="27">
        <f t="shared" si="41"/>
        <v>0</v>
      </c>
      <c r="BM18" s="27">
        <f t="shared" si="42"/>
        <v>0</v>
      </c>
      <c r="BN18" s="26">
        <f t="shared" si="43"/>
        <v>0</v>
      </c>
      <c r="BO18" s="26">
        <f t="shared" si="44"/>
        <v>0</v>
      </c>
      <c r="BP18" s="26">
        <f t="shared" si="45"/>
        <v>0</v>
      </c>
      <c r="BQ18" s="26">
        <f t="shared" si="46"/>
        <v>0</v>
      </c>
      <c r="BR18" s="26">
        <f t="shared" si="47"/>
        <v>0</v>
      </c>
      <c r="BS18" s="26">
        <f t="shared" si="48"/>
        <v>0</v>
      </c>
      <c r="BT18" s="229">
        <f t="shared" si="18"/>
        <v>0</v>
      </c>
      <c r="BU18" s="230">
        <f t="shared" si="49"/>
        <v>0</v>
      </c>
      <c r="BV18" s="231">
        <f t="shared" si="19"/>
        <v>0</v>
      </c>
      <c r="BW18" s="232">
        <f t="shared" si="20"/>
        <v>0</v>
      </c>
      <c r="BX18" s="96"/>
      <c r="BY18" s="96"/>
      <c r="BZ18" s="96"/>
      <c r="CA18" s="96"/>
      <c r="CB18" s="96"/>
      <c r="CC18" s="96"/>
      <c r="CD18" s="96"/>
      <c r="CE18" s="96"/>
      <c r="CF18" s="96"/>
      <c r="CG18" s="96"/>
      <c r="CH18" s="96"/>
      <c r="CI18" s="96"/>
      <c r="CJ18" s="96"/>
      <c r="CK18" s="96"/>
      <c r="CL18" s="96"/>
      <c r="CM18" s="96"/>
      <c r="CN18" s="96"/>
      <c r="CO18" s="96"/>
      <c r="CP18" s="96"/>
      <c r="CQ18" s="36">
        <f t="shared" si="21"/>
        <v>0</v>
      </c>
      <c r="CR18" s="36">
        <f t="shared" si="22"/>
        <v>0</v>
      </c>
    </row>
    <row r="19" spans="1:96" x14ac:dyDescent="0.35">
      <c r="A19" s="62">
        <f>ROWS($12:19)-1</f>
        <v>7</v>
      </c>
      <c r="B19" s="95"/>
      <c r="C19" s="95"/>
      <c r="D19" s="96"/>
      <c r="E19" s="96"/>
      <c r="F19" s="96"/>
      <c r="G19" s="96"/>
      <c r="H19" s="96"/>
      <c r="I19" s="96"/>
      <c r="J19" s="96"/>
      <c r="K19" s="96"/>
      <c r="L19" s="96"/>
      <c r="M19" s="96"/>
      <c r="N19" s="96"/>
      <c r="O19" s="96"/>
      <c r="P19" s="96"/>
      <c r="Q19" s="96"/>
      <c r="R19" s="97">
        <f t="shared" si="23"/>
        <v>0</v>
      </c>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13">
        <f t="shared" si="12"/>
        <v>0</v>
      </c>
      <c r="AU19" s="99">
        <f t="shared" si="24"/>
        <v>0</v>
      </c>
      <c r="AV19" s="27">
        <f t="shared" si="25"/>
        <v>0</v>
      </c>
      <c r="AW19" s="27">
        <f t="shared" si="26"/>
        <v>0</v>
      </c>
      <c r="AX19" s="27">
        <f t="shared" si="27"/>
        <v>0</v>
      </c>
      <c r="AY19" s="27">
        <f t="shared" si="28"/>
        <v>0</v>
      </c>
      <c r="AZ19" s="27">
        <f t="shared" si="29"/>
        <v>0</v>
      </c>
      <c r="BA19" s="27">
        <f t="shared" si="30"/>
        <v>0</v>
      </c>
      <c r="BB19" s="27">
        <f t="shared" si="31"/>
        <v>0</v>
      </c>
      <c r="BC19" s="27">
        <f t="shared" si="32"/>
        <v>0</v>
      </c>
      <c r="BD19" s="27">
        <f t="shared" si="33"/>
        <v>0</v>
      </c>
      <c r="BE19" s="27">
        <f t="shared" si="34"/>
        <v>0</v>
      </c>
      <c r="BF19" s="27">
        <f t="shared" si="35"/>
        <v>0</v>
      </c>
      <c r="BG19" s="27">
        <f t="shared" si="36"/>
        <v>0</v>
      </c>
      <c r="BH19" s="27">
        <f t="shared" si="37"/>
        <v>0</v>
      </c>
      <c r="BI19" s="27">
        <f t="shared" si="38"/>
        <v>0</v>
      </c>
      <c r="BJ19" s="27">
        <f t="shared" si="39"/>
        <v>0</v>
      </c>
      <c r="BK19" s="27">
        <f t="shared" si="40"/>
        <v>0</v>
      </c>
      <c r="BL19" s="27">
        <f t="shared" si="41"/>
        <v>0</v>
      </c>
      <c r="BM19" s="27">
        <f t="shared" si="42"/>
        <v>0</v>
      </c>
      <c r="BN19" s="26">
        <f t="shared" si="43"/>
        <v>0</v>
      </c>
      <c r="BO19" s="26">
        <f t="shared" si="44"/>
        <v>0</v>
      </c>
      <c r="BP19" s="26">
        <f t="shared" si="45"/>
        <v>0</v>
      </c>
      <c r="BQ19" s="26">
        <f t="shared" si="46"/>
        <v>0</v>
      </c>
      <c r="BR19" s="26">
        <f t="shared" si="47"/>
        <v>0</v>
      </c>
      <c r="BS19" s="26">
        <f t="shared" si="48"/>
        <v>0</v>
      </c>
      <c r="BT19" s="229">
        <f t="shared" si="18"/>
        <v>0</v>
      </c>
      <c r="BU19" s="230">
        <f t="shared" si="49"/>
        <v>0</v>
      </c>
      <c r="BV19" s="231">
        <f t="shared" si="19"/>
        <v>0</v>
      </c>
      <c r="BW19" s="232">
        <f t="shared" si="20"/>
        <v>0</v>
      </c>
      <c r="BX19" s="96"/>
      <c r="BY19" s="96"/>
      <c r="BZ19" s="96"/>
      <c r="CA19" s="96"/>
      <c r="CB19" s="96"/>
      <c r="CC19" s="96"/>
      <c r="CD19" s="96"/>
      <c r="CE19" s="96"/>
      <c r="CF19" s="96"/>
      <c r="CG19" s="96"/>
      <c r="CH19" s="96"/>
      <c r="CI19" s="96"/>
      <c r="CJ19" s="96"/>
      <c r="CK19" s="96"/>
      <c r="CL19" s="96"/>
      <c r="CM19" s="96"/>
      <c r="CN19" s="96"/>
      <c r="CO19" s="96"/>
      <c r="CP19" s="96"/>
      <c r="CQ19" s="36">
        <f t="shared" si="21"/>
        <v>0</v>
      </c>
      <c r="CR19" s="36">
        <f t="shared" si="22"/>
        <v>0</v>
      </c>
    </row>
    <row r="20" spans="1:96" x14ac:dyDescent="0.35">
      <c r="A20" s="62">
        <f>ROWS($12:20)-1</f>
        <v>8</v>
      </c>
      <c r="B20" s="95"/>
      <c r="C20" s="95"/>
      <c r="D20" s="96"/>
      <c r="E20" s="96"/>
      <c r="F20" s="96"/>
      <c r="G20" s="96"/>
      <c r="H20" s="96"/>
      <c r="I20" s="96"/>
      <c r="J20" s="96"/>
      <c r="K20" s="96"/>
      <c r="L20" s="96"/>
      <c r="M20" s="96"/>
      <c r="N20" s="96"/>
      <c r="O20" s="96"/>
      <c r="P20" s="96"/>
      <c r="Q20" s="96"/>
      <c r="R20" s="97">
        <f t="shared" si="23"/>
        <v>0</v>
      </c>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13">
        <f t="shared" si="12"/>
        <v>0</v>
      </c>
      <c r="AU20" s="99">
        <f t="shared" si="24"/>
        <v>0</v>
      </c>
      <c r="AV20" s="27">
        <f t="shared" si="25"/>
        <v>0</v>
      </c>
      <c r="AW20" s="27">
        <f t="shared" si="26"/>
        <v>0</v>
      </c>
      <c r="AX20" s="27">
        <f t="shared" si="27"/>
        <v>0</v>
      </c>
      <c r="AY20" s="27">
        <f t="shared" si="28"/>
        <v>0</v>
      </c>
      <c r="AZ20" s="27">
        <f t="shared" si="29"/>
        <v>0</v>
      </c>
      <c r="BA20" s="27">
        <f t="shared" si="30"/>
        <v>0</v>
      </c>
      <c r="BB20" s="27">
        <f t="shared" si="31"/>
        <v>0</v>
      </c>
      <c r="BC20" s="27">
        <f t="shared" si="32"/>
        <v>0</v>
      </c>
      <c r="BD20" s="27">
        <f t="shared" si="33"/>
        <v>0</v>
      </c>
      <c r="BE20" s="27">
        <f t="shared" si="34"/>
        <v>0</v>
      </c>
      <c r="BF20" s="27">
        <f t="shared" si="35"/>
        <v>0</v>
      </c>
      <c r="BG20" s="27">
        <f t="shared" si="36"/>
        <v>0</v>
      </c>
      <c r="BH20" s="27">
        <f t="shared" si="37"/>
        <v>0</v>
      </c>
      <c r="BI20" s="27">
        <f t="shared" si="38"/>
        <v>0</v>
      </c>
      <c r="BJ20" s="27">
        <f t="shared" si="39"/>
        <v>0</v>
      </c>
      <c r="BK20" s="27">
        <f t="shared" si="40"/>
        <v>0</v>
      </c>
      <c r="BL20" s="27">
        <f t="shared" si="41"/>
        <v>0</v>
      </c>
      <c r="BM20" s="27">
        <f t="shared" si="42"/>
        <v>0</v>
      </c>
      <c r="BN20" s="26">
        <f t="shared" si="43"/>
        <v>0</v>
      </c>
      <c r="BO20" s="26">
        <f t="shared" si="44"/>
        <v>0</v>
      </c>
      <c r="BP20" s="26">
        <f t="shared" si="45"/>
        <v>0</v>
      </c>
      <c r="BQ20" s="26">
        <f t="shared" si="46"/>
        <v>0</v>
      </c>
      <c r="BR20" s="26">
        <f t="shared" si="47"/>
        <v>0</v>
      </c>
      <c r="BS20" s="26">
        <f t="shared" si="48"/>
        <v>0</v>
      </c>
      <c r="BT20" s="229">
        <f t="shared" si="18"/>
        <v>0</v>
      </c>
      <c r="BU20" s="230">
        <f t="shared" si="49"/>
        <v>0</v>
      </c>
      <c r="BV20" s="231">
        <f t="shared" si="19"/>
        <v>0</v>
      </c>
      <c r="BW20" s="232">
        <f t="shared" si="20"/>
        <v>0</v>
      </c>
      <c r="BX20" s="96"/>
      <c r="BY20" s="96"/>
      <c r="BZ20" s="96"/>
      <c r="CA20" s="96"/>
      <c r="CB20" s="96"/>
      <c r="CC20" s="96"/>
      <c r="CD20" s="96"/>
      <c r="CE20" s="96"/>
      <c r="CF20" s="96"/>
      <c r="CG20" s="96"/>
      <c r="CH20" s="96"/>
      <c r="CI20" s="96"/>
      <c r="CJ20" s="96"/>
      <c r="CK20" s="96"/>
      <c r="CL20" s="96"/>
      <c r="CM20" s="96"/>
      <c r="CN20" s="96"/>
      <c r="CO20" s="96"/>
      <c r="CP20" s="96"/>
      <c r="CQ20" s="36">
        <f t="shared" si="21"/>
        <v>0</v>
      </c>
      <c r="CR20" s="36">
        <f t="shared" si="22"/>
        <v>0</v>
      </c>
    </row>
    <row r="21" spans="1:96" x14ac:dyDescent="0.35">
      <c r="A21" s="62">
        <f>ROWS($12:21)-1</f>
        <v>9</v>
      </c>
      <c r="B21" s="95"/>
      <c r="C21" s="95"/>
      <c r="D21" s="96"/>
      <c r="E21" s="96"/>
      <c r="F21" s="96"/>
      <c r="G21" s="96"/>
      <c r="H21" s="96"/>
      <c r="I21" s="96"/>
      <c r="J21" s="96"/>
      <c r="K21" s="96"/>
      <c r="L21" s="96"/>
      <c r="M21" s="96"/>
      <c r="N21" s="96"/>
      <c r="O21" s="96"/>
      <c r="P21" s="96"/>
      <c r="Q21" s="96"/>
      <c r="R21" s="97">
        <f t="shared" si="23"/>
        <v>0</v>
      </c>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13">
        <f t="shared" si="12"/>
        <v>0</v>
      </c>
      <c r="AU21" s="99">
        <f t="shared" si="24"/>
        <v>0</v>
      </c>
      <c r="AV21" s="27">
        <f t="shared" si="25"/>
        <v>0</v>
      </c>
      <c r="AW21" s="27">
        <f t="shared" si="26"/>
        <v>0</v>
      </c>
      <c r="AX21" s="27">
        <f t="shared" si="27"/>
        <v>0</v>
      </c>
      <c r="AY21" s="27">
        <f t="shared" si="28"/>
        <v>0</v>
      </c>
      <c r="AZ21" s="27">
        <f t="shared" si="29"/>
        <v>0</v>
      </c>
      <c r="BA21" s="27">
        <f t="shared" si="30"/>
        <v>0</v>
      </c>
      <c r="BB21" s="27">
        <f t="shared" si="31"/>
        <v>0</v>
      </c>
      <c r="BC21" s="27">
        <f t="shared" si="32"/>
        <v>0</v>
      </c>
      <c r="BD21" s="27">
        <f t="shared" si="33"/>
        <v>0</v>
      </c>
      <c r="BE21" s="27">
        <f t="shared" si="34"/>
        <v>0</v>
      </c>
      <c r="BF21" s="27">
        <f t="shared" si="35"/>
        <v>0</v>
      </c>
      <c r="BG21" s="27">
        <f t="shared" si="36"/>
        <v>0</v>
      </c>
      <c r="BH21" s="27">
        <f t="shared" si="37"/>
        <v>0</v>
      </c>
      <c r="BI21" s="27">
        <f t="shared" si="38"/>
        <v>0</v>
      </c>
      <c r="BJ21" s="27">
        <f t="shared" si="39"/>
        <v>0</v>
      </c>
      <c r="BK21" s="27">
        <f t="shared" si="40"/>
        <v>0</v>
      </c>
      <c r="BL21" s="27">
        <f t="shared" si="41"/>
        <v>0</v>
      </c>
      <c r="BM21" s="27">
        <f t="shared" si="42"/>
        <v>0</v>
      </c>
      <c r="BN21" s="26">
        <f t="shared" si="43"/>
        <v>0</v>
      </c>
      <c r="BO21" s="26">
        <f t="shared" si="44"/>
        <v>0</v>
      </c>
      <c r="BP21" s="26">
        <f t="shared" si="45"/>
        <v>0</v>
      </c>
      <c r="BQ21" s="26">
        <f t="shared" si="46"/>
        <v>0</v>
      </c>
      <c r="BR21" s="26">
        <f t="shared" si="47"/>
        <v>0</v>
      </c>
      <c r="BS21" s="26">
        <f t="shared" si="48"/>
        <v>0</v>
      </c>
      <c r="BT21" s="229">
        <f t="shared" si="18"/>
        <v>0</v>
      </c>
      <c r="BU21" s="230">
        <f t="shared" si="49"/>
        <v>0</v>
      </c>
      <c r="BV21" s="231">
        <f t="shared" si="19"/>
        <v>0</v>
      </c>
      <c r="BW21" s="232">
        <f t="shared" si="20"/>
        <v>0</v>
      </c>
      <c r="BX21" s="96"/>
      <c r="BY21" s="96"/>
      <c r="BZ21" s="96"/>
      <c r="CA21" s="96"/>
      <c r="CB21" s="96"/>
      <c r="CC21" s="96"/>
      <c r="CD21" s="96"/>
      <c r="CE21" s="96"/>
      <c r="CF21" s="96"/>
      <c r="CG21" s="96"/>
      <c r="CH21" s="96"/>
      <c r="CI21" s="96"/>
      <c r="CJ21" s="96"/>
      <c r="CK21" s="96"/>
      <c r="CL21" s="96"/>
      <c r="CM21" s="96"/>
      <c r="CN21" s="96"/>
      <c r="CO21" s="96"/>
      <c r="CP21" s="96"/>
      <c r="CQ21" s="36">
        <f t="shared" si="21"/>
        <v>0</v>
      </c>
      <c r="CR21" s="36">
        <f t="shared" si="22"/>
        <v>0</v>
      </c>
    </row>
    <row r="22" spans="1:96" x14ac:dyDescent="0.35">
      <c r="A22" s="62">
        <f>ROWS($12:22)-1</f>
        <v>10</v>
      </c>
      <c r="B22" s="95"/>
      <c r="C22" s="95"/>
      <c r="D22" s="96"/>
      <c r="E22" s="96"/>
      <c r="F22" s="96"/>
      <c r="G22" s="96"/>
      <c r="H22" s="96"/>
      <c r="I22" s="96"/>
      <c r="J22" s="96"/>
      <c r="K22" s="96"/>
      <c r="L22" s="96"/>
      <c r="M22" s="96"/>
      <c r="N22" s="96"/>
      <c r="O22" s="96"/>
      <c r="P22" s="96"/>
      <c r="Q22" s="96"/>
      <c r="R22" s="97">
        <f t="shared" si="23"/>
        <v>0</v>
      </c>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13">
        <f t="shared" si="12"/>
        <v>0</v>
      </c>
      <c r="AU22" s="99">
        <f t="shared" si="24"/>
        <v>0</v>
      </c>
      <c r="AV22" s="27">
        <f t="shared" si="25"/>
        <v>0</v>
      </c>
      <c r="AW22" s="27">
        <f t="shared" si="26"/>
        <v>0</v>
      </c>
      <c r="AX22" s="27">
        <f t="shared" si="27"/>
        <v>0</v>
      </c>
      <c r="AY22" s="27">
        <f t="shared" si="28"/>
        <v>0</v>
      </c>
      <c r="AZ22" s="27">
        <f t="shared" si="29"/>
        <v>0</v>
      </c>
      <c r="BA22" s="27">
        <f t="shared" si="30"/>
        <v>0</v>
      </c>
      <c r="BB22" s="27">
        <f t="shared" si="31"/>
        <v>0</v>
      </c>
      <c r="BC22" s="27">
        <f t="shared" si="32"/>
        <v>0</v>
      </c>
      <c r="BD22" s="27">
        <f t="shared" si="33"/>
        <v>0</v>
      </c>
      <c r="BE22" s="27">
        <f t="shared" si="34"/>
        <v>0</v>
      </c>
      <c r="BF22" s="27">
        <f t="shared" si="35"/>
        <v>0</v>
      </c>
      <c r="BG22" s="27">
        <f t="shared" si="36"/>
        <v>0</v>
      </c>
      <c r="BH22" s="27">
        <f t="shared" si="37"/>
        <v>0</v>
      </c>
      <c r="BI22" s="27">
        <f t="shared" si="38"/>
        <v>0</v>
      </c>
      <c r="BJ22" s="27">
        <f t="shared" si="39"/>
        <v>0</v>
      </c>
      <c r="BK22" s="27">
        <f t="shared" si="40"/>
        <v>0</v>
      </c>
      <c r="BL22" s="27">
        <f t="shared" si="41"/>
        <v>0</v>
      </c>
      <c r="BM22" s="27">
        <f t="shared" si="42"/>
        <v>0</v>
      </c>
      <c r="BN22" s="26">
        <f t="shared" si="43"/>
        <v>0</v>
      </c>
      <c r="BO22" s="26">
        <f t="shared" si="44"/>
        <v>0</v>
      </c>
      <c r="BP22" s="26">
        <f t="shared" si="45"/>
        <v>0</v>
      </c>
      <c r="BQ22" s="26">
        <f t="shared" si="46"/>
        <v>0</v>
      </c>
      <c r="BR22" s="26">
        <f t="shared" si="47"/>
        <v>0</v>
      </c>
      <c r="BS22" s="26">
        <f t="shared" si="48"/>
        <v>0</v>
      </c>
      <c r="BT22" s="229">
        <f t="shared" si="18"/>
        <v>0</v>
      </c>
      <c r="BU22" s="230">
        <f t="shared" si="49"/>
        <v>0</v>
      </c>
      <c r="BV22" s="231">
        <f t="shared" si="19"/>
        <v>0</v>
      </c>
      <c r="BW22" s="232">
        <f t="shared" si="20"/>
        <v>0</v>
      </c>
      <c r="BX22" s="96"/>
      <c r="BY22" s="96"/>
      <c r="BZ22" s="96"/>
      <c r="CA22" s="96"/>
      <c r="CB22" s="96"/>
      <c r="CC22" s="96"/>
      <c r="CD22" s="96"/>
      <c r="CE22" s="96"/>
      <c r="CF22" s="96"/>
      <c r="CG22" s="96"/>
      <c r="CH22" s="96"/>
      <c r="CI22" s="96"/>
      <c r="CJ22" s="96"/>
      <c r="CK22" s="96"/>
      <c r="CL22" s="96"/>
      <c r="CM22" s="96"/>
      <c r="CN22" s="96"/>
      <c r="CO22" s="96"/>
      <c r="CP22" s="96"/>
      <c r="CQ22" s="36">
        <f t="shared" si="21"/>
        <v>0</v>
      </c>
      <c r="CR22" s="36">
        <f t="shared" si="22"/>
        <v>0</v>
      </c>
    </row>
    <row r="23" spans="1:96" x14ac:dyDescent="0.35">
      <c r="A23" s="100">
        <f>ROWS($12:23)-1</f>
        <v>11</v>
      </c>
      <c r="B23" s="101">
        <f ca="1">OFFSET(house_anchor,ROWS($23:23),-1)</f>
        <v>0</v>
      </c>
      <c r="C23" s="233">
        <f ca="1">OFFSET(house_anchor,ROWS($23:23),0)</f>
        <v>0</v>
      </c>
      <c r="D23" s="96"/>
      <c r="E23" s="96"/>
      <c r="F23" s="96"/>
      <c r="G23" s="96"/>
      <c r="H23" s="96"/>
      <c r="I23" s="96"/>
      <c r="J23" s="96"/>
      <c r="K23" s="96"/>
      <c r="L23" s="96"/>
      <c r="M23" s="96"/>
      <c r="N23" s="96"/>
      <c r="O23" s="96"/>
      <c r="P23" s="96"/>
      <c r="Q23" s="96"/>
      <c r="R23" s="97">
        <f t="shared" si="23"/>
        <v>0</v>
      </c>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13">
        <f t="shared" si="12"/>
        <v>0</v>
      </c>
      <c r="AU23" s="99">
        <f t="shared" si="24"/>
        <v>0</v>
      </c>
      <c r="AV23" s="27">
        <f t="shared" si="25"/>
        <v>0</v>
      </c>
      <c r="AW23" s="27">
        <f t="shared" si="26"/>
        <v>0</v>
      </c>
      <c r="AX23" s="27">
        <f t="shared" si="27"/>
        <v>0</v>
      </c>
      <c r="AY23" s="27">
        <f t="shared" si="28"/>
        <v>0</v>
      </c>
      <c r="AZ23" s="27">
        <f t="shared" si="29"/>
        <v>0</v>
      </c>
      <c r="BA23" s="27">
        <f t="shared" si="30"/>
        <v>0</v>
      </c>
      <c r="BB23" s="27">
        <f t="shared" si="31"/>
        <v>0</v>
      </c>
      <c r="BC23" s="27">
        <f t="shared" si="32"/>
        <v>0</v>
      </c>
      <c r="BD23" s="27">
        <f t="shared" si="33"/>
        <v>0</v>
      </c>
      <c r="BE23" s="27">
        <f t="shared" si="34"/>
        <v>0</v>
      </c>
      <c r="BF23" s="27">
        <f t="shared" si="35"/>
        <v>0</v>
      </c>
      <c r="BG23" s="27">
        <f t="shared" si="36"/>
        <v>0</v>
      </c>
      <c r="BH23" s="27">
        <f t="shared" si="37"/>
        <v>0</v>
      </c>
      <c r="BI23" s="27">
        <f t="shared" si="38"/>
        <v>0</v>
      </c>
      <c r="BJ23" s="27">
        <f t="shared" si="39"/>
        <v>0</v>
      </c>
      <c r="BK23" s="27">
        <f t="shared" si="40"/>
        <v>0</v>
      </c>
      <c r="BL23" s="27">
        <f t="shared" si="41"/>
        <v>0</v>
      </c>
      <c r="BM23" s="27">
        <f t="shared" si="42"/>
        <v>0</v>
      </c>
      <c r="BN23" s="26">
        <f t="shared" si="43"/>
        <v>0</v>
      </c>
      <c r="BO23" s="26">
        <f t="shared" si="44"/>
        <v>0</v>
      </c>
      <c r="BP23" s="26">
        <f t="shared" si="45"/>
        <v>0</v>
      </c>
      <c r="BQ23" s="26">
        <f t="shared" si="46"/>
        <v>0</v>
      </c>
      <c r="BR23" s="26">
        <f t="shared" si="47"/>
        <v>0</v>
      </c>
      <c r="BS23" s="26">
        <f t="shared" si="48"/>
        <v>0</v>
      </c>
      <c r="BT23" s="229">
        <f t="shared" si="18"/>
        <v>0</v>
      </c>
      <c r="BU23" s="230">
        <f t="shared" si="49"/>
        <v>0</v>
      </c>
      <c r="BV23" s="231">
        <f t="shared" si="19"/>
        <v>0</v>
      </c>
      <c r="BW23" s="232">
        <f t="shared" si="20"/>
        <v>0</v>
      </c>
      <c r="BX23" s="96"/>
      <c r="BY23" s="96"/>
      <c r="BZ23" s="96"/>
      <c r="CA23" s="96"/>
      <c r="CB23" s="96"/>
      <c r="CC23" s="96"/>
      <c r="CD23" s="96"/>
      <c r="CE23" s="96"/>
      <c r="CF23" s="96"/>
      <c r="CG23" s="96"/>
      <c r="CH23" s="96"/>
      <c r="CI23" s="96"/>
      <c r="CJ23" s="96"/>
      <c r="CK23" s="96"/>
      <c r="CL23" s="96"/>
      <c r="CM23" s="96"/>
      <c r="CN23" s="96"/>
      <c r="CO23" s="96"/>
      <c r="CP23" s="96"/>
      <c r="CQ23" s="36">
        <f t="shared" si="21"/>
        <v>0</v>
      </c>
      <c r="CR23" s="36">
        <f t="shared" si="22"/>
        <v>0</v>
      </c>
    </row>
    <row r="24" spans="1:96" x14ac:dyDescent="0.35">
      <c r="A24" s="100">
        <f>ROWS($12:24)-1</f>
        <v>12</v>
      </c>
      <c r="B24" s="234">
        <f ca="1">OFFSET(house_anchor,ROWS($23:24),-1)</f>
        <v>0</v>
      </c>
      <c r="C24" s="235">
        <f ca="1">OFFSET(house_anchor,ROWS($23:24),0)</f>
        <v>0</v>
      </c>
      <c r="D24" s="96"/>
      <c r="E24" s="96"/>
      <c r="F24" s="96"/>
      <c r="G24" s="96"/>
      <c r="H24" s="96"/>
      <c r="I24" s="96"/>
      <c r="J24" s="96"/>
      <c r="K24" s="96"/>
      <c r="L24" s="96"/>
      <c r="M24" s="96"/>
      <c r="N24" s="96"/>
      <c r="O24" s="96"/>
      <c r="P24" s="96"/>
      <c r="Q24" s="96"/>
      <c r="R24" s="97">
        <f t="shared" si="23"/>
        <v>0</v>
      </c>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13">
        <f t="shared" si="12"/>
        <v>0</v>
      </c>
      <c r="AU24" s="99">
        <f t="shared" si="24"/>
        <v>0</v>
      </c>
      <c r="AV24" s="27">
        <f t="shared" si="25"/>
        <v>0</v>
      </c>
      <c r="AW24" s="27">
        <f t="shared" si="26"/>
        <v>0</v>
      </c>
      <c r="AX24" s="27">
        <f t="shared" si="27"/>
        <v>0</v>
      </c>
      <c r="AY24" s="27">
        <f t="shared" si="28"/>
        <v>0</v>
      </c>
      <c r="AZ24" s="27">
        <f t="shared" si="29"/>
        <v>0</v>
      </c>
      <c r="BA24" s="27">
        <f t="shared" si="30"/>
        <v>0</v>
      </c>
      <c r="BB24" s="27">
        <f t="shared" si="31"/>
        <v>0</v>
      </c>
      <c r="BC24" s="27">
        <f t="shared" si="32"/>
        <v>0</v>
      </c>
      <c r="BD24" s="27">
        <f t="shared" si="33"/>
        <v>0</v>
      </c>
      <c r="BE24" s="27">
        <f t="shared" si="34"/>
        <v>0</v>
      </c>
      <c r="BF24" s="27">
        <f t="shared" si="35"/>
        <v>0</v>
      </c>
      <c r="BG24" s="27">
        <f t="shared" si="36"/>
        <v>0</v>
      </c>
      <c r="BH24" s="27">
        <f t="shared" si="37"/>
        <v>0</v>
      </c>
      <c r="BI24" s="27">
        <f t="shared" si="38"/>
        <v>0</v>
      </c>
      <c r="BJ24" s="27">
        <f t="shared" si="39"/>
        <v>0</v>
      </c>
      <c r="BK24" s="27">
        <f t="shared" si="40"/>
        <v>0</v>
      </c>
      <c r="BL24" s="27">
        <f t="shared" si="41"/>
        <v>0</v>
      </c>
      <c r="BM24" s="27">
        <f t="shared" si="42"/>
        <v>0</v>
      </c>
      <c r="BN24" s="26">
        <f t="shared" si="43"/>
        <v>0</v>
      </c>
      <c r="BO24" s="26">
        <f t="shared" si="44"/>
        <v>0</v>
      </c>
      <c r="BP24" s="26">
        <f t="shared" si="45"/>
        <v>0</v>
      </c>
      <c r="BQ24" s="26">
        <f t="shared" si="46"/>
        <v>0</v>
      </c>
      <c r="BR24" s="26">
        <f t="shared" si="47"/>
        <v>0</v>
      </c>
      <c r="BS24" s="26">
        <f t="shared" si="48"/>
        <v>0</v>
      </c>
      <c r="BT24" s="229">
        <f t="shared" si="18"/>
        <v>0</v>
      </c>
      <c r="BU24" s="230">
        <f t="shared" si="49"/>
        <v>0</v>
      </c>
      <c r="BV24" s="231">
        <f t="shared" si="19"/>
        <v>0</v>
      </c>
      <c r="BW24" s="232">
        <f t="shared" si="20"/>
        <v>0</v>
      </c>
      <c r="BX24" s="96"/>
      <c r="BY24" s="96"/>
      <c r="BZ24" s="96"/>
      <c r="CA24" s="96"/>
      <c r="CB24" s="96"/>
      <c r="CC24" s="96"/>
      <c r="CD24" s="96"/>
      <c r="CE24" s="96"/>
      <c r="CF24" s="96"/>
      <c r="CG24" s="96"/>
      <c r="CH24" s="96"/>
      <c r="CI24" s="96"/>
      <c r="CJ24" s="96"/>
      <c r="CK24" s="96"/>
      <c r="CL24" s="96"/>
      <c r="CM24" s="96"/>
      <c r="CN24" s="96"/>
      <c r="CO24" s="96"/>
      <c r="CP24" s="96"/>
      <c r="CQ24" s="36">
        <f t="shared" si="21"/>
        <v>0</v>
      </c>
      <c r="CR24" s="36">
        <f t="shared" si="22"/>
        <v>0</v>
      </c>
    </row>
    <row r="25" spans="1:96" x14ac:dyDescent="0.35">
      <c r="A25" s="100">
        <f>ROWS($12:25)-1</f>
        <v>13</v>
      </c>
      <c r="B25" s="234">
        <f ca="1">OFFSET(house_anchor,ROWS($23:25),-1)</f>
        <v>0</v>
      </c>
      <c r="C25" s="235">
        <f ca="1">OFFSET(house_anchor,ROWS($23:25),0)</f>
        <v>0</v>
      </c>
      <c r="D25" s="96"/>
      <c r="E25" s="96"/>
      <c r="F25" s="96"/>
      <c r="G25" s="96"/>
      <c r="H25" s="96"/>
      <c r="I25" s="96"/>
      <c r="J25" s="96"/>
      <c r="K25" s="96"/>
      <c r="L25" s="96"/>
      <c r="M25" s="96"/>
      <c r="N25" s="96"/>
      <c r="O25" s="96"/>
      <c r="P25" s="96"/>
      <c r="Q25" s="96"/>
      <c r="R25" s="97">
        <f t="shared" si="23"/>
        <v>0</v>
      </c>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13">
        <f t="shared" si="12"/>
        <v>0</v>
      </c>
      <c r="AU25" s="99">
        <f t="shared" si="24"/>
        <v>0</v>
      </c>
      <c r="AV25" s="27">
        <f t="shared" si="25"/>
        <v>0</v>
      </c>
      <c r="AW25" s="27">
        <f t="shared" si="26"/>
        <v>0</v>
      </c>
      <c r="AX25" s="27">
        <f t="shared" si="27"/>
        <v>0</v>
      </c>
      <c r="AY25" s="27">
        <f t="shared" si="28"/>
        <v>0</v>
      </c>
      <c r="AZ25" s="27">
        <f t="shared" si="29"/>
        <v>0</v>
      </c>
      <c r="BA25" s="27">
        <f t="shared" si="30"/>
        <v>0</v>
      </c>
      <c r="BB25" s="27">
        <f t="shared" si="31"/>
        <v>0</v>
      </c>
      <c r="BC25" s="27">
        <f t="shared" si="32"/>
        <v>0</v>
      </c>
      <c r="BD25" s="27">
        <f t="shared" si="33"/>
        <v>0</v>
      </c>
      <c r="BE25" s="27">
        <f t="shared" si="34"/>
        <v>0</v>
      </c>
      <c r="BF25" s="27">
        <f t="shared" si="35"/>
        <v>0</v>
      </c>
      <c r="BG25" s="27">
        <f t="shared" si="36"/>
        <v>0</v>
      </c>
      <c r="BH25" s="27">
        <f t="shared" si="37"/>
        <v>0</v>
      </c>
      <c r="BI25" s="27">
        <f t="shared" si="38"/>
        <v>0</v>
      </c>
      <c r="BJ25" s="27">
        <f t="shared" si="39"/>
        <v>0</v>
      </c>
      <c r="BK25" s="27">
        <f t="shared" si="40"/>
        <v>0</v>
      </c>
      <c r="BL25" s="27">
        <f t="shared" si="41"/>
        <v>0</v>
      </c>
      <c r="BM25" s="27">
        <f t="shared" si="42"/>
        <v>0</v>
      </c>
      <c r="BN25" s="26">
        <f t="shared" si="43"/>
        <v>0</v>
      </c>
      <c r="BO25" s="26">
        <f t="shared" si="44"/>
        <v>0</v>
      </c>
      <c r="BP25" s="26">
        <f t="shared" si="45"/>
        <v>0</v>
      </c>
      <c r="BQ25" s="26">
        <f t="shared" si="46"/>
        <v>0</v>
      </c>
      <c r="BR25" s="26">
        <f t="shared" si="47"/>
        <v>0</v>
      </c>
      <c r="BS25" s="26">
        <f t="shared" si="48"/>
        <v>0</v>
      </c>
      <c r="BT25" s="229">
        <f t="shared" si="18"/>
        <v>0</v>
      </c>
      <c r="BU25" s="230">
        <f t="shared" si="49"/>
        <v>0</v>
      </c>
      <c r="BV25" s="231">
        <f t="shared" si="19"/>
        <v>0</v>
      </c>
      <c r="BW25" s="232">
        <f t="shared" si="20"/>
        <v>0</v>
      </c>
      <c r="BX25" s="96"/>
      <c r="BY25" s="96"/>
      <c r="BZ25" s="96"/>
      <c r="CA25" s="96"/>
      <c r="CB25" s="96"/>
      <c r="CC25" s="96"/>
      <c r="CD25" s="96"/>
      <c r="CE25" s="96"/>
      <c r="CF25" s="96"/>
      <c r="CG25" s="96"/>
      <c r="CH25" s="96"/>
      <c r="CI25" s="96"/>
      <c r="CJ25" s="96"/>
      <c r="CK25" s="96"/>
      <c r="CL25" s="96"/>
      <c r="CM25" s="96"/>
      <c r="CN25" s="96"/>
      <c r="CO25" s="96"/>
      <c r="CP25" s="96"/>
      <c r="CQ25" s="36">
        <f t="shared" si="21"/>
        <v>0</v>
      </c>
      <c r="CR25" s="36">
        <f t="shared" si="22"/>
        <v>0</v>
      </c>
    </row>
    <row r="26" spans="1:96" x14ac:dyDescent="0.35">
      <c r="A26" s="100">
        <f>ROWS($12:26)-1</f>
        <v>14</v>
      </c>
      <c r="B26" s="234">
        <f ca="1">OFFSET(house_anchor,ROWS($23:26),-1)</f>
        <v>0</v>
      </c>
      <c r="C26" s="235">
        <f ca="1">OFFSET(house_anchor,ROWS($23:26),0)</f>
        <v>0</v>
      </c>
      <c r="D26" s="96"/>
      <c r="E26" s="96"/>
      <c r="F26" s="96"/>
      <c r="G26" s="96"/>
      <c r="H26" s="96"/>
      <c r="I26" s="96"/>
      <c r="J26" s="96"/>
      <c r="K26" s="96"/>
      <c r="L26" s="96"/>
      <c r="M26" s="96"/>
      <c r="N26" s="96"/>
      <c r="O26" s="96"/>
      <c r="P26" s="96"/>
      <c r="Q26" s="96"/>
      <c r="R26" s="97">
        <f t="shared" si="23"/>
        <v>0</v>
      </c>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c r="AR26" s="98"/>
      <c r="AS26" s="98"/>
      <c r="AT26" s="13">
        <f t="shared" si="12"/>
        <v>0</v>
      </c>
      <c r="AU26" s="99">
        <f t="shared" si="24"/>
        <v>0</v>
      </c>
      <c r="AV26" s="27">
        <f t="shared" si="25"/>
        <v>0</v>
      </c>
      <c r="AW26" s="27">
        <f t="shared" si="26"/>
        <v>0</v>
      </c>
      <c r="AX26" s="27">
        <f t="shared" si="27"/>
        <v>0</v>
      </c>
      <c r="AY26" s="27">
        <f t="shared" si="28"/>
        <v>0</v>
      </c>
      <c r="AZ26" s="27">
        <f t="shared" si="29"/>
        <v>0</v>
      </c>
      <c r="BA26" s="27">
        <f t="shared" si="30"/>
        <v>0</v>
      </c>
      <c r="BB26" s="27">
        <f t="shared" si="31"/>
        <v>0</v>
      </c>
      <c r="BC26" s="27">
        <f t="shared" si="32"/>
        <v>0</v>
      </c>
      <c r="BD26" s="27">
        <f t="shared" si="33"/>
        <v>0</v>
      </c>
      <c r="BE26" s="27">
        <f t="shared" si="34"/>
        <v>0</v>
      </c>
      <c r="BF26" s="27">
        <f t="shared" si="35"/>
        <v>0</v>
      </c>
      <c r="BG26" s="27">
        <f t="shared" si="36"/>
        <v>0</v>
      </c>
      <c r="BH26" s="27">
        <f t="shared" si="37"/>
        <v>0</v>
      </c>
      <c r="BI26" s="27">
        <f t="shared" si="38"/>
        <v>0</v>
      </c>
      <c r="BJ26" s="27">
        <f t="shared" si="39"/>
        <v>0</v>
      </c>
      <c r="BK26" s="27">
        <f t="shared" si="40"/>
        <v>0</v>
      </c>
      <c r="BL26" s="27">
        <f t="shared" si="41"/>
        <v>0</v>
      </c>
      <c r="BM26" s="27">
        <f t="shared" si="42"/>
        <v>0</v>
      </c>
      <c r="BN26" s="26">
        <f t="shared" si="43"/>
        <v>0</v>
      </c>
      <c r="BO26" s="26">
        <f t="shared" si="44"/>
        <v>0</v>
      </c>
      <c r="BP26" s="26">
        <f t="shared" si="45"/>
        <v>0</v>
      </c>
      <c r="BQ26" s="26">
        <f t="shared" si="46"/>
        <v>0</v>
      </c>
      <c r="BR26" s="26">
        <f t="shared" si="47"/>
        <v>0</v>
      </c>
      <c r="BS26" s="26">
        <f t="shared" si="48"/>
        <v>0</v>
      </c>
      <c r="BT26" s="229">
        <f t="shared" si="18"/>
        <v>0</v>
      </c>
      <c r="BU26" s="230">
        <f t="shared" si="49"/>
        <v>0</v>
      </c>
      <c r="BV26" s="231">
        <f t="shared" si="19"/>
        <v>0</v>
      </c>
      <c r="BW26" s="232">
        <f t="shared" si="20"/>
        <v>0</v>
      </c>
      <c r="BX26" s="96"/>
      <c r="BY26" s="96"/>
      <c r="BZ26" s="96"/>
      <c r="CA26" s="96"/>
      <c r="CB26" s="96"/>
      <c r="CC26" s="96"/>
      <c r="CD26" s="96"/>
      <c r="CE26" s="96"/>
      <c r="CF26" s="96"/>
      <c r="CG26" s="96"/>
      <c r="CH26" s="96"/>
      <c r="CI26" s="96"/>
      <c r="CJ26" s="96"/>
      <c r="CK26" s="96"/>
      <c r="CL26" s="96"/>
      <c r="CM26" s="96"/>
      <c r="CN26" s="96"/>
      <c r="CO26" s="96"/>
      <c r="CP26" s="96"/>
      <c r="CQ26" s="36">
        <f>SUM(BW26:CP26)</f>
        <v>0</v>
      </c>
      <c r="CR26" s="36">
        <f t="shared" si="22"/>
        <v>0</v>
      </c>
    </row>
    <row r="27" spans="1:96" x14ac:dyDescent="0.35">
      <c r="A27" s="100">
        <f>ROWS($12:27)-1</f>
        <v>15</v>
      </c>
      <c r="B27" s="234">
        <f ca="1">OFFSET(house_anchor,ROWS($23:27),-1)</f>
        <v>0</v>
      </c>
      <c r="C27" s="235">
        <f ca="1">OFFSET(house_anchor,ROWS($23:27),0)</f>
        <v>0</v>
      </c>
      <c r="D27" s="96"/>
      <c r="E27" s="96"/>
      <c r="F27" s="96"/>
      <c r="G27" s="96"/>
      <c r="H27" s="96"/>
      <c r="I27" s="96"/>
      <c r="J27" s="96"/>
      <c r="K27" s="96"/>
      <c r="L27" s="96"/>
      <c r="M27" s="96"/>
      <c r="N27" s="96"/>
      <c r="O27" s="96"/>
      <c r="P27" s="96"/>
      <c r="Q27" s="96"/>
      <c r="R27" s="97">
        <f t="shared" si="23"/>
        <v>0</v>
      </c>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13">
        <f t="shared" si="12"/>
        <v>0</v>
      </c>
      <c r="AU27" s="99">
        <f t="shared" si="24"/>
        <v>0</v>
      </c>
      <c r="AV27" s="27">
        <f t="shared" si="25"/>
        <v>0</v>
      </c>
      <c r="AW27" s="27">
        <f t="shared" si="26"/>
        <v>0</v>
      </c>
      <c r="AX27" s="27">
        <f t="shared" si="27"/>
        <v>0</v>
      </c>
      <c r="AY27" s="27">
        <f t="shared" si="28"/>
        <v>0</v>
      </c>
      <c r="AZ27" s="27">
        <f t="shared" si="29"/>
        <v>0</v>
      </c>
      <c r="BA27" s="27">
        <f t="shared" si="30"/>
        <v>0</v>
      </c>
      <c r="BB27" s="27">
        <f t="shared" si="31"/>
        <v>0</v>
      </c>
      <c r="BC27" s="27">
        <f t="shared" si="32"/>
        <v>0</v>
      </c>
      <c r="BD27" s="27">
        <f t="shared" si="33"/>
        <v>0</v>
      </c>
      <c r="BE27" s="27">
        <f t="shared" si="34"/>
        <v>0</v>
      </c>
      <c r="BF27" s="27">
        <f t="shared" si="35"/>
        <v>0</v>
      </c>
      <c r="BG27" s="27">
        <f t="shared" si="36"/>
        <v>0</v>
      </c>
      <c r="BH27" s="27">
        <f t="shared" si="37"/>
        <v>0</v>
      </c>
      <c r="BI27" s="27">
        <f t="shared" si="38"/>
        <v>0</v>
      </c>
      <c r="BJ27" s="27">
        <f t="shared" si="39"/>
        <v>0</v>
      </c>
      <c r="BK27" s="27">
        <f t="shared" si="40"/>
        <v>0</v>
      </c>
      <c r="BL27" s="27">
        <f t="shared" si="41"/>
        <v>0</v>
      </c>
      <c r="BM27" s="27">
        <f t="shared" si="42"/>
        <v>0</v>
      </c>
      <c r="BN27" s="26">
        <f t="shared" si="43"/>
        <v>0</v>
      </c>
      <c r="BO27" s="26">
        <f t="shared" si="44"/>
        <v>0</v>
      </c>
      <c r="BP27" s="26">
        <f t="shared" si="45"/>
        <v>0</v>
      </c>
      <c r="BQ27" s="26">
        <f t="shared" si="46"/>
        <v>0</v>
      </c>
      <c r="BR27" s="26">
        <f t="shared" si="47"/>
        <v>0</v>
      </c>
      <c r="BS27" s="26">
        <f t="shared" si="48"/>
        <v>0</v>
      </c>
      <c r="BT27" s="229">
        <f t="shared" si="18"/>
        <v>0</v>
      </c>
      <c r="BU27" s="230">
        <f t="shared" si="49"/>
        <v>0</v>
      </c>
      <c r="BV27" s="231">
        <f t="shared" si="19"/>
        <v>0</v>
      </c>
      <c r="BW27" s="232">
        <f t="shared" si="20"/>
        <v>0</v>
      </c>
      <c r="BX27" s="96"/>
      <c r="BY27" s="96"/>
      <c r="BZ27" s="96"/>
      <c r="CA27" s="96"/>
      <c r="CB27" s="96"/>
      <c r="CC27" s="96"/>
      <c r="CD27" s="96"/>
      <c r="CE27" s="96"/>
      <c r="CF27" s="96"/>
      <c r="CG27" s="96"/>
      <c r="CH27" s="96"/>
      <c r="CI27" s="96"/>
      <c r="CJ27" s="96"/>
      <c r="CK27" s="96"/>
      <c r="CL27" s="96"/>
      <c r="CM27" s="96"/>
      <c r="CN27" s="96"/>
      <c r="CO27" s="96"/>
      <c r="CP27" s="96"/>
      <c r="CQ27" s="36">
        <f t="shared" si="21"/>
        <v>0</v>
      </c>
      <c r="CR27" s="36">
        <f t="shared" si="22"/>
        <v>0</v>
      </c>
    </row>
    <row r="28" spans="1:96" x14ac:dyDescent="0.35">
      <c r="A28" s="100">
        <f>ROWS($12:28)-1</f>
        <v>16</v>
      </c>
      <c r="B28" s="234">
        <f ca="1">OFFSET(house_anchor,ROWS($23:28),-1)</f>
        <v>0</v>
      </c>
      <c r="C28" s="235">
        <f ca="1">OFFSET(house_anchor,ROWS($23:28),0)</f>
        <v>0</v>
      </c>
      <c r="D28" s="96"/>
      <c r="E28" s="96"/>
      <c r="F28" s="96"/>
      <c r="G28" s="96"/>
      <c r="H28" s="96"/>
      <c r="I28" s="96"/>
      <c r="J28" s="96"/>
      <c r="K28" s="96"/>
      <c r="L28" s="96"/>
      <c r="M28" s="96"/>
      <c r="N28" s="96"/>
      <c r="O28" s="96"/>
      <c r="P28" s="96"/>
      <c r="Q28" s="96"/>
      <c r="R28" s="97">
        <f t="shared" si="23"/>
        <v>0</v>
      </c>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13">
        <f t="shared" si="12"/>
        <v>0</v>
      </c>
      <c r="AU28" s="99">
        <f t="shared" si="24"/>
        <v>0</v>
      </c>
      <c r="AV28" s="27">
        <f t="shared" si="25"/>
        <v>0</v>
      </c>
      <c r="AW28" s="27">
        <f t="shared" si="26"/>
        <v>0</v>
      </c>
      <c r="AX28" s="27">
        <f t="shared" si="27"/>
        <v>0</v>
      </c>
      <c r="AY28" s="27">
        <f t="shared" si="28"/>
        <v>0</v>
      </c>
      <c r="AZ28" s="27">
        <f t="shared" si="29"/>
        <v>0</v>
      </c>
      <c r="BA28" s="27">
        <f t="shared" si="30"/>
        <v>0</v>
      </c>
      <c r="BB28" s="27">
        <f t="shared" si="31"/>
        <v>0</v>
      </c>
      <c r="BC28" s="27">
        <f t="shared" si="32"/>
        <v>0</v>
      </c>
      <c r="BD28" s="27">
        <f t="shared" si="33"/>
        <v>0</v>
      </c>
      <c r="BE28" s="27">
        <f t="shared" si="34"/>
        <v>0</v>
      </c>
      <c r="BF28" s="27">
        <f t="shared" si="35"/>
        <v>0</v>
      </c>
      <c r="BG28" s="27">
        <f t="shared" si="36"/>
        <v>0</v>
      </c>
      <c r="BH28" s="27">
        <f t="shared" si="37"/>
        <v>0</v>
      </c>
      <c r="BI28" s="27">
        <f t="shared" si="38"/>
        <v>0</v>
      </c>
      <c r="BJ28" s="27">
        <f t="shared" si="39"/>
        <v>0</v>
      </c>
      <c r="BK28" s="27">
        <f t="shared" si="40"/>
        <v>0</v>
      </c>
      <c r="BL28" s="27">
        <f t="shared" si="41"/>
        <v>0</v>
      </c>
      <c r="BM28" s="27">
        <f t="shared" si="42"/>
        <v>0</v>
      </c>
      <c r="BN28" s="26">
        <f t="shared" si="43"/>
        <v>0</v>
      </c>
      <c r="BO28" s="26">
        <f t="shared" si="44"/>
        <v>0</v>
      </c>
      <c r="BP28" s="26">
        <f t="shared" si="45"/>
        <v>0</v>
      </c>
      <c r="BQ28" s="26">
        <f t="shared" si="46"/>
        <v>0</v>
      </c>
      <c r="BR28" s="26">
        <f t="shared" si="47"/>
        <v>0</v>
      </c>
      <c r="BS28" s="26">
        <f t="shared" si="48"/>
        <v>0</v>
      </c>
      <c r="BT28" s="229">
        <f t="shared" si="18"/>
        <v>0</v>
      </c>
      <c r="BU28" s="230">
        <f t="shared" si="49"/>
        <v>0</v>
      </c>
      <c r="BV28" s="231">
        <f t="shared" si="19"/>
        <v>0</v>
      </c>
      <c r="BW28" s="232">
        <f t="shared" si="20"/>
        <v>0</v>
      </c>
      <c r="BX28" s="96"/>
      <c r="BY28" s="96"/>
      <c r="BZ28" s="96"/>
      <c r="CA28" s="96"/>
      <c r="CB28" s="96"/>
      <c r="CC28" s="96"/>
      <c r="CD28" s="96"/>
      <c r="CE28" s="96"/>
      <c r="CF28" s="96"/>
      <c r="CG28" s="96"/>
      <c r="CH28" s="96"/>
      <c r="CI28" s="96"/>
      <c r="CJ28" s="96"/>
      <c r="CK28" s="96"/>
      <c r="CL28" s="96"/>
      <c r="CM28" s="96"/>
      <c r="CN28" s="96"/>
      <c r="CO28" s="96"/>
      <c r="CP28" s="96"/>
      <c r="CQ28" s="36">
        <f t="shared" si="21"/>
        <v>0</v>
      </c>
      <c r="CR28" s="36">
        <f t="shared" si="22"/>
        <v>0</v>
      </c>
    </row>
    <row r="29" spans="1:96" x14ac:dyDescent="0.35">
      <c r="A29" s="100">
        <f>ROWS($12:29)-1</f>
        <v>17</v>
      </c>
      <c r="B29" s="234">
        <f ca="1">OFFSET(house_anchor,ROWS($23:29),-1)</f>
        <v>0</v>
      </c>
      <c r="C29" s="235">
        <f ca="1">OFFSET(house_anchor,ROWS($23:29),0)</f>
        <v>0</v>
      </c>
      <c r="D29" s="96"/>
      <c r="E29" s="96"/>
      <c r="F29" s="96"/>
      <c r="G29" s="96"/>
      <c r="H29" s="96"/>
      <c r="I29" s="96"/>
      <c r="J29" s="96"/>
      <c r="K29" s="96"/>
      <c r="L29" s="96"/>
      <c r="M29" s="96"/>
      <c r="N29" s="96"/>
      <c r="O29" s="96"/>
      <c r="P29" s="96"/>
      <c r="Q29" s="96"/>
      <c r="R29" s="97">
        <f t="shared" si="23"/>
        <v>0</v>
      </c>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13">
        <f t="shared" si="12"/>
        <v>0</v>
      </c>
      <c r="AU29" s="99">
        <f t="shared" si="24"/>
        <v>0</v>
      </c>
      <c r="AV29" s="27">
        <f t="shared" si="25"/>
        <v>0</v>
      </c>
      <c r="AW29" s="27">
        <f t="shared" si="26"/>
        <v>0</v>
      </c>
      <c r="AX29" s="27">
        <f t="shared" si="27"/>
        <v>0</v>
      </c>
      <c r="AY29" s="27">
        <f t="shared" si="28"/>
        <v>0</v>
      </c>
      <c r="AZ29" s="27">
        <f t="shared" si="29"/>
        <v>0</v>
      </c>
      <c r="BA29" s="27">
        <f t="shared" si="30"/>
        <v>0</v>
      </c>
      <c r="BB29" s="27">
        <f t="shared" si="31"/>
        <v>0</v>
      </c>
      <c r="BC29" s="27">
        <f t="shared" si="32"/>
        <v>0</v>
      </c>
      <c r="BD29" s="27">
        <f t="shared" si="33"/>
        <v>0</v>
      </c>
      <c r="BE29" s="27">
        <f t="shared" si="34"/>
        <v>0</v>
      </c>
      <c r="BF29" s="27">
        <f t="shared" si="35"/>
        <v>0</v>
      </c>
      <c r="BG29" s="27">
        <f t="shared" si="36"/>
        <v>0</v>
      </c>
      <c r="BH29" s="27">
        <f t="shared" si="37"/>
        <v>0</v>
      </c>
      <c r="BI29" s="27">
        <f t="shared" si="38"/>
        <v>0</v>
      </c>
      <c r="BJ29" s="27">
        <f t="shared" si="39"/>
        <v>0</v>
      </c>
      <c r="BK29" s="27">
        <f t="shared" si="40"/>
        <v>0</v>
      </c>
      <c r="BL29" s="27">
        <f t="shared" si="41"/>
        <v>0</v>
      </c>
      <c r="BM29" s="27">
        <f t="shared" si="42"/>
        <v>0</v>
      </c>
      <c r="BN29" s="26">
        <f t="shared" si="43"/>
        <v>0</v>
      </c>
      <c r="BO29" s="26">
        <f t="shared" si="44"/>
        <v>0</v>
      </c>
      <c r="BP29" s="26">
        <f t="shared" si="45"/>
        <v>0</v>
      </c>
      <c r="BQ29" s="26">
        <f t="shared" si="46"/>
        <v>0</v>
      </c>
      <c r="BR29" s="26">
        <f t="shared" si="47"/>
        <v>0</v>
      </c>
      <c r="BS29" s="26">
        <f t="shared" si="48"/>
        <v>0</v>
      </c>
      <c r="BT29" s="229">
        <f t="shared" si="18"/>
        <v>0</v>
      </c>
      <c r="BU29" s="230">
        <f t="shared" si="49"/>
        <v>0</v>
      </c>
      <c r="BV29" s="231">
        <f t="shared" si="19"/>
        <v>0</v>
      </c>
      <c r="BW29" s="232">
        <f t="shared" si="20"/>
        <v>0</v>
      </c>
      <c r="BX29" s="96"/>
      <c r="BY29" s="96"/>
      <c r="BZ29" s="96"/>
      <c r="CA29" s="96"/>
      <c r="CB29" s="96"/>
      <c r="CC29" s="96"/>
      <c r="CD29" s="96"/>
      <c r="CE29" s="96"/>
      <c r="CF29" s="96"/>
      <c r="CG29" s="96"/>
      <c r="CH29" s="96"/>
      <c r="CI29" s="96"/>
      <c r="CJ29" s="96"/>
      <c r="CK29" s="96"/>
      <c r="CL29" s="96"/>
      <c r="CM29" s="96"/>
      <c r="CN29" s="96"/>
      <c r="CO29" s="96"/>
      <c r="CP29" s="96"/>
      <c r="CQ29" s="36">
        <f t="shared" si="21"/>
        <v>0</v>
      </c>
      <c r="CR29" s="36">
        <f t="shared" si="22"/>
        <v>0</v>
      </c>
    </row>
    <row r="30" spans="1:96" x14ac:dyDescent="0.35">
      <c r="A30" s="100">
        <f>ROWS($12:30)-1</f>
        <v>18</v>
      </c>
      <c r="B30" s="234">
        <f ca="1">OFFSET(house_anchor,ROWS($23:30),-1)</f>
        <v>0</v>
      </c>
      <c r="C30" s="235">
        <f ca="1">OFFSET(house_anchor,ROWS($23:30),0)</f>
        <v>0</v>
      </c>
      <c r="D30" s="96"/>
      <c r="E30" s="96"/>
      <c r="F30" s="96"/>
      <c r="G30" s="96"/>
      <c r="H30" s="96"/>
      <c r="I30" s="96"/>
      <c r="J30" s="96"/>
      <c r="K30" s="96"/>
      <c r="L30" s="96"/>
      <c r="M30" s="96"/>
      <c r="N30" s="96"/>
      <c r="O30" s="96"/>
      <c r="P30" s="96"/>
      <c r="Q30" s="96"/>
      <c r="R30" s="97">
        <f t="shared" si="23"/>
        <v>0</v>
      </c>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13">
        <f t="shared" si="12"/>
        <v>0</v>
      </c>
      <c r="AU30" s="99">
        <f t="shared" si="24"/>
        <v>0</v>
      </c>
      <c r="AV30" s="27">
        <f t="shared" si="25"/>
        <v>0</v>
      </c>
      <c r="AW30" s="27">
        <f t="shared" si="26"/>
        <v>0</v>
      </c>
      <c r="AX30" s="27">
        <f t="shared" si="27"/>
        <v>0</v>
      </c>
      <c r="AY30" s="27">
        <f t="shared" si="28"/>
        <v>0</v>
      </c>
      <c r="AZ30" s="27">
        <f t="shared" si="29"/>
        <v>0</v>
      </c>
      <c r="BA30" s="27">
        <f t="shared" si="30"/>
        <v>0</v>
      </c>
      <c r="BB30" s="27">
        <f t="shared" si="31"/>
        <v>0</v>
      </c>
      <c r="BC30" s="27">
        <f t="shared" si="32"/>
        <v>0</v>
      </c>
      <c r="BD30" s="27">
        <f t="shared" si="33"/>
        <v>0</v>
      </c>
      <c r="BE30" s="27">
        <f t="shared" si="34"/>
        <v>0</v>
      </c>
      <c r="BF30" s="27">
        <f t="shared" si="35"/>
        <v>0</v>
      </c>
      <c r="BG30" s="27">
        <f t="shared" si="36"/>
        <v>0</v>
      </c>
      <c r="BH30" s="27">
        <f t="shared" si="37"/>
        <v>0</v>
      </c>
      <c r="BI30" s="27">
        <f t="shared" si="38"/>
        <v>0</v>
      </c>
      <c r="BJ30" s="27">
        <f t="shared" si="39"/>
        <v>0</v>
      </c>
      <c r="BK30" s="27">
        <f t="shared" si="40"/>
        <v>0</v>
      </c>
      <c r="BL30" s="27">
        <f t="shared" si="41"/>
        <v>0</v>
      </c>
      <c r="BM30" s="27">
        <f t="shared" si="42"/>
        <v>0</v>
      </c>
      <c r="BN30" s="26">
        <f t="shared" si="43"/>
        <v>0</v>
      </c>
      <c r="BO30" s="26">
        <f t="shared" si="44"/>
        <v>0</v>
      </c>
      <c r="BP30" s="26">
        <f t="shared" si="45"/>
        <v>0</v>
      </c>
      <c r="BQ30" s="26">
        <f t="shared" si="46"/>
        <v>0</v>
      </c>
      <c r="BR30" s="26">
        <f t="shared" si="47"/>
        <v>0</v>
      </c>
      <c r="BS30" s="26">
        <f t="shared" si="48"/>
        <v>0</v>
      </c>
      <c r="BT30" s="229">
        <f t="shared" si="18"/>
        <v>0</v>
      </c>
      <c r="BU30" s="230">
        <f t="shared" si="49"/>
        <v>0</v>
      </c>
      <c r="BV30" s="231">
        <f t="shared" si="19"/>
        <v>0</v>
      </c>
      <c r="BW30" s="232">
        <f t="shared" si="20"/>
        <v>0</v>
      </c>
      <c r="BX30" s="96"/>
      <c r="BY30" s="96"/>
      <c r="BZ30" s="96"/>
      <c r="CA30" s="96"/>
      <c r="CB30" s="96"/>
      <c r="CC30" s="96"/>
      <c r="CD30" s="96"/>
      <c r="CE30" s="96"/>
      <c r="CF30" s="96"/>
      <c r="CG30" s="96"/>
      <c r="CH30" s="96"/>
      <c r="CI30" s="96"/>
      <c r="CJ30" s="96"/>
      <c r="CK30" s="96"/>
      <c r="CL30" s="96"/>
      <c r="CM30" s="96"/>
      <c r="CN30" s="96"/>
      <c r="CO30" s="96"/>
      <c r="CP30" s="96"/>
      <c r="CQ30" s="36">
        <f t="shared" si="21"/>
        <v>0</v>
      </c>
      <c r="CR30" s="36">
        <f t="shared" si="22"/>
        <v>0</v>
      </c>
    </row>
    <row r="31" spans="1:96" x14ac:dyDescent="0.35">
      <c r="A31" s="100">
        <f>ROWS($12:31)-1</f>
        <v>19</v>
      </c>
      <c r="B31" s="234">
        <f ca="1">OFFSET(house_anchor,ROWS($23:31),-1)</f>
        <v>0</v>
      </c>
      <c r="C31" s="235">
        <f ca="1">OFFSET(house_anchor,ROWS($23:31),0)</f>
        <v>0</v>
      </c>
      <c r="D31" s="96"/>
      <c r="E31" s="96"/>
      <c r="F31" s="96"/>
      <c r="G31" s="96"/>
      <c r="H31" s="96"/>
      <c r="I31" s="96"/>
      <c r="J31" s="96"/>
      <c r="K31" s="96"/>
      <c r="L31" s="96"/>
      <c r="M31" s="96"/>
      <c r="N31" s="96"/>
      <c r="O31" s="96"/>
      <c r="P31" s="96"/>
      <c r="Q31" s="96"/>
      <c r="R31" s="97">
        <f t="shared" si="23"/>
        <v>0</v>
      </c>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13">
        <f t="shared" si="12"/>
        <v>0</v>
      </c>
      <c r="AU31" s="99">
        <f t="shared" si="24"/>
        <v>0</v>
      </c>
      <c r="AV31" s="27">
        <f t="shared" si="25"/>
        <v>0</v>
      </c>
      <c r="AW31" s="27">
        <f t="shared" si="26"/>
        <v>0</v>
      </c>
      <c r="AX31" s="27">
        <f t="shared" si="27"/>
        <v>0</v>
      </c>
      <c r="AY31" s="27">
        <f t="shared" si="28"/>
        <v>0</v>
      </c>
      <c r="AZ31" s="27">
        <f t="shared" si="29"/>
        <v>0</v>
      </c>
      <c r="BA31" s="27">
        <f t="shared" si="30"/>
        <v>0</v>
      </c>
      <c r="BB31" s="27">
        <f t="shared" si="31"/>
        <v>0</v>
      </c>
      <c r="BC31" s="27">
        <f t="shared" si="32"/>
        <v>0</v>
      </c>
      <c r="BD31" s="27">
        <f t="shared" si="33"/>
        <v>0</v>
      </c>
      <c r="BE31" s="27">
        <f t="shared" si="34"/>
        <v>0</v>
      </c>
      <c r="BF31" s="27">
        <f t="shared" si="35"/>
        <v>0</v>
      </c>
      <c r="BG31" s="27">
        <f t="shared" si="36"/>
        <v>0</v>
      </c>
      <c r="BH31" s="27">
        <f t="shared" si="37"/>
        <v>0</v>
      </c>
      <c r="BI31" s="27">
        <f t="shared" si="38"/>
        <v>0</v>
      </c>
      <c r="BJ31" s="27">
        <f t="shared" si="39"/>
        <v>0</v>
      </c>
      <c r="BK31" s="27">
        <f t="shared" si="40"/>
        <v>0</v>
      </c>
      <c r="BL31" s="27">
        <f t="shared" si="41"/>
        <v>0</v>
      </c>
      <c r="BM31" s="27">
        <f t="shared" si="42"/>
        <v>0</v>
      </c>
      <c r="BN31" s="26">
        <f t="shared" si="43"/>
        <v>0</v>
      </c>
      <c r="BO31" s="26">
        <f t="shared" si="44"/>
        <v>0</v>
      </c>
      <c r="BP31" s="26">
        <f t="shared" si="45"/>
        <v>0</v>
      </c>
      <c r="BQ31" s="26">
        <f t="shared" si="46"/>
        <v>0</v>
      </c>
      <c r="BR31" s="26">
        <f t="shared" si="47"/>
        <v>0</v>
      </c>
      <c r="BS31" s="26">
        <f t="shared" si="48"/>
        <v>0</v>
      </c>
      <c r="BT31" s="229">
        <f t="shared" si="18"/>
        <v>0</v>
      </c>
      <c r="BU31" s="230">
        <f t="shared" si="49"/>
        <v>0</v>
      </c>
      <c r="BV31" s="231">
        <f t="shared" si="19"/>
        <v>0</v>
      </c>
      <c r="BW31" s="232">
        <f t="shared" si="20"/>
        <v>0</v>
      </c>
      <c r="BX31" s="96"/>
      <c r="BY31" s="96"/>
      <c r="BZ31" s="96"/>
      <c r="CA31" s="96"/>
      <c r="CB31" s="96"/>
      <c r="CC31" s="96"/>
      <c r="CD31" s="96"/>
      <c r="CE31" s="96"/>
      <c r="CF31" s="96"/>
      <c r="CG31" s="96"/>
      <c r="CH31" s="96"/>
      <c r="CI31" s="96"/>
      <c r="CJ31" s="96"/>
      <c r="CK31" s="96"/>
      <c r="CL31" s="96"/>
      <c r="CM31" s="96"/>
      <c r="CN31" s="96"/>
      <c r="CO31" s="96"/>
      <c r="CP31" s="96"/>
      <c r="CQ31" s="36">
        <f t="shared" si="21"/>
        <v>0</v>
      </c>
      <c r="CR31" s="36">
        <f t="shared" si="22"/>
        <v>0</v>
      </c>
    </row>
    <row r="32" spans="1:96" x14ac:dyDescent="0.35">
      <c r="A32" s="100">
        <f>ROWS($12:32)-1</f>
        <v>20</v>
      </c>
      <c r="B32" s="234">
        <f ca="1">OFFSET(house_anchor,ROWS($23:32),-1)</f>
        <v>0</v>
      </c>
      <c r="C32" s="235">
        <f ca="1">OFFSET(house_anchor,ROWS($23:32),0)</f>
        <v>0</v>
      </c>
      <c r="D32" s="96"/>
      <c r="E32" s="96"/>
      <c r="F32" s="96"/>
      <c r="G32" s="96"/>
      <c r="H32" s="96"/>
      <c r="I32" s="96"/>
      <c r="J32" s="96"/>
      <c r="K32" s="96"/>
      <c r="L32" s="96"/>
      <c r="M32" s="96"/>
      <c r="N32" s="96"/>
      <c r="O32" s="96"/>
      <c r="P32" s="96"/>
      <c r="Q32" s="96"/>
      <c r="R32" s="97">
        <f t="shared" ref="R32:R37" si="50">SUM(D32:Q32)</f>
        <v>0</v>
      </c>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13">
        <f t="shared" si="12"/>
        <v>0</v>
      </c>
      <c r="AU32" s="99">
        <f t="shared" si="24"/>
        <v>0</v>
      </c>
      <c r="AV32" s="27">
        <f t="shared" si="25"/>
        <v>0</v>
      </c>
      <c r="AW32" s="27">
        <f t="shared" si="26"/>
        <v>0</v>
      </c>
      <c r="AX32" s="27">
        <f t="shared" si="27"/>
        <v>0</v>
      </c>
      <c r="AY32" s="27">
        <f t="shared" si="28"/>
        <v>0</v>
      </c>
      <c r="AZ32" s="27">
        <f t="shared" si="29"/>
        <v>0</v>
      </c>
      <c r="BA32" s="27">
        <f t="shared" si="30"/>
        <v>0</v>
      </c>
      <c r="BB32" s="27">
        <f t="shared" si="31"/>
        <v>0</v>
      </c>
      <c r="BC32" s="27">
        <f t="shared" si="32"/>
        <v>0</v>
      </c>
      <c r="BD32" s="27">
        <f t="shared" si="33"/>
        <v>0</v>
      </c>
      <c r="BE32" s="27">
        <f t="shared" si="34"/>
        <v>0</v>
      </c>
      <c r="BF32" s="27">
        <f t="shared" si="35"/>
        <v>0</v>
      </c>
      <c r="BG32" s="27">
        <f t="shared" si="36"/>
        <v>0</v>
      </c>
      <c r="BH32" s="27">
        <f t="shared" si="37"/>
        <v>0</v>
      </c>
      <c r="BI32" s="27">
        <f t="shared" si="38"/>
        <v>0</v>
      </c>
      <c r="BJ32" s="27">
        <f t="shared" si="39"/>
        <v>0</v>
      </c>
      <c r="BK32" s="27">
        <f t="shared" si="40"/>
        <v>0</v>
      </c>
      <c r="BL32" s="27">
        <f t="shared" si="41"/>
        <v>0</v>
      </c>
      <c r="BM32" s="27">
        <f t="shared" si="42"/>
        <v>0</v>
      </c>
      <c r="BN32" s="26">
        <f t="shared" si="43"/>
        <v>0</v>
      </c>
      <c r="BO32" s="26">
        <f t="shared" si="44"/>
        <v>0</v>
      </c>
      <c r="BP32" s="26">
        <f t="shared" si="45"/>
        <v>0</v>
      </c>
      <c r="BQ32" s="26">
        <f t="shared" si="46"/>
        <v>0</v>
      </c>
      <c r="BR32" s="26">
        <f t="shared" si="47"/>
        <v>0</v>
      </c>
      <c r="BS32" s="26">
        <f t="shared" si="48"/>
        <v>0</v>
      </c>
      <c r="BT32" s="229">
        <f t="shared" si="18"/>
        <v>0</v>
      </c>
      <c r="BU32" s="230">
        <f t="shared" ref="BU32:BU37" si="51">SUM(AU32:BT32)</f>
        <v>0</v>
      </c>
      <c r="BV32" s="231">
        <f t="shared" si="19"/>
        <v>0</v>
      </c>
      <c r="BW32" s="232">
        <f t="shared" si="20"/>
        <v>0</v>
      </c>
      <c r="BX32" s="96"/>
      <c r="BY32" s="96"/>
      <c r="BZ32" s="96"/>
      <c r="CA32" s="96"/>
      <c r="CB32" s="96"/>
      <c r="CC32" s="96"/>
      <c r="CD32" s="96"/>
      <c r="CE32" s="96"/>
      <c r="CF32" s="96"/>
      <c r="CG32" s="96"/>
      <c r="CH32" s="96"/>
      <c r="CI32" s="96"/>
      <c r="CJ32" s="96"/>
      <c r="CK32" s="96"/>
      <c r="CL32" s="96"/>
      <c r="CM32" s="96"/>
      <c r="CN32" s="96"/>
      <c r="CO32" s="96"/>
      <c r="CP32" s="96"/>
      <c r="CQ32" s="36">
        <f t="shared" ref="CQ32:CQ37" si="52">SUM(BW32:CP32)</f>
        <v>0</v>
      </c>
      <c r="CR32" s="36">
        <f t="shared" si="22"/>
        <v>0</v>
      </c>
    </row>
    <row r="33" spans="1:96" x14ac:dyDescent="0.35">
      <c r="A33" s="100">
        <f>ROWS($12:33)-1</f>
        <v>21</v>
      </c>
      <c r="B33" s="234">
        <f ca="1">OFFSET(house_anchor,ROWS($23:33),-1)</f>
        <v>0</v>
      </c>
      <c r="C33" s="235">
        <f ca="1">OFFSET(house_anchor,ROWS($23:33),0)</f>
        <v>0</v>
      </c>
      <c r="D33" s="96"/>
      <c r="E33" s="96"/>
      <c r="F33" s="96"/>
      <c r="G33" s="96"/>
      <c r="H33" s="96"/>
      <c r="I33" s="96"/>
      <c r="J33" s="96"/>
      <c r="K33" s="96"/>
      <c r="L33" s="96"/>
      <c r="M33" s="96"/>
      <c r="N33" s="96"/>
      <c r="O33" s="96"/>
      <c r="P33" s="96"/>
      <c r="Q33" s="96"/>
      <c r="R33" s="97">
        <f t="shared" si="50"/>
        <v>0</v>
      </c>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13">
        <f t="shared" si="12"/>
        <v>0</v>
      </c>
      <c r="AU33" s="99">
        <f t="shared" si="24"/>
        <v>0</v>
      </c>
      <c r="AV33" s="27">
        <f t="shared" si="25"/>
        <v>0</v>
      </c>
      <c r="AW33" s="27">
        <f t="shared" si="26"/>
        <v>0</v>
      </c>
      <c r="AX33" s="27">
        <f t="shared" si="27"/>
        <v>0</v>
      </c>
      <c r="AY33" s="27">
        <f t="shared" si="28"/>
        <v>0</v>
      </c>
      <c r="AZ33" s="27">
        <f t="shared" si="29"/>
        <v>0</v>
      </c>
      <c r="BA33" s="27">
        <f t="shared" si="30"/>
        <v>0</v>
      </c>
      <c r="BB33" s="27">
        <f t="shared" si="31"/>
        <v>0</v>
      </c>
      <c r="BC33" s="27">
        <f t="shared" si="32"/>
        <v>0</v>
      </c>
      <c r="BD33" s="27">
        <f t="shared" si="33"/>
        <v>0</v>
      </c>
      <c r="BE33" s="27">
        <f t="shared" si="34"/>
        <v>0</v>
      </c>
      <c r="BF33" s="27">
        <f t="shared" si="35"/>
        <v>0</v>
      </c>
      <c r="BG33" s="27">
        <f t="shared" si="36"/>
        <v>0</v>
      </c>
      <c r="BH33" s="27">
        <f t="shared" si="37"/>
        <v>0</v>
      </c>
      <c r="BI33" s="27">
        <f t="shared" si="38"/>
        <v>0</v>
      </c>
      <c r="BJ33" s="27">
        <f t="shared" si="39"/>
        <v>0</v>
      </c>
      <c r="BK33" s="27">
        <f t="shared" si="40"/>
        <v>0</v>
      </c>
      <c r="BL33" s="27">
        <f t="shared" si="41"/>
        <v>0</v>
      </c>
      <c r="BM33" s="27">
        <f t="shared" si="42"/>
        <v>0</v>
      </c>
      <c r="BN33" s="26">
        <f t="shared" si="43"/>
        <v>0</v>
      </c>
      <c r="BO33" s="26">
        <f t="shared" si="44"/>
        <v>0</v>
      </c>
      <c r="BP33" s="26">
        <f t="shared" si="45"/>
        <v>0</v>
      </c>
      <c r="BQ33" s="26">
        <f t="shared" si="46"/>
        <v>0</v>
      </c>
      <c r="BR33" s="26">
        <f t="shared" si="47"/>
        <v>0</v>
      </c>
      <c r="BS33" s="26">
        <f t="shared" si="48"/>
        <v>0</v>
      </c>
      <c r="BT33" s="229">
        <f t="shared" si="18"/>
        <v>0</v>
      </c>
      <c r="BU33" s="230">
        <f t="shared" si="51"/>
        <v>0</v>
      </c>
      <c r="BV33" s="231">
        <f t="shared" si="19"/>
        <v>0</v>
      </c>
      <c r="BW33" s="232">
        <f t="shared" si="20"/>
        <v>0</v>
      </c>
      <c r="BX33" s="96"/>
      <c r="BY33" s="96"/>
      <c r="BZ33" s="96"/>
      <c r="CA33" s="96"/>
      <c r="CB33" s="96"/>
      <c r="CC33" s="96"/>
      <c r="CD33" s="96"/>
      <c r="CE33" s="96"/>
      <c r="CF33" s="96"/>
      <c r="CG33" s="96"/>
      <c r="CH33" s="96"/>
      <c r="CI33" s="96"/>
      <c r="CJ33" s="96"/>
      <c r="CK33" s="96"/>
      <c r="CL33" s="96"/>
      <c r="CM33" s="96"/>
      <c r="CN33" s="96"/>
      <c r="CO33" s="96"/>
      <c r="CP33" s="96"/>
      <c r="CQ33" s="36">
        <f t="shared" si="52"/>
        <v>0</v>
      </c>
      <c r="CR33" s="36">
        <f t="shared" si="22"/>
        <v>0</v>
      </c>
    </row>
    <row r="34" spans="1:96" x14ac:dyDescent="0.35">
      <c r="A34" s="100">
        <f>ROWS($12:34)-1</f>
        <v>22</v>
      </c>
      <c r="B34" s="234">
        <f ca="1">OFFSET(house_anchor,ROWS($23:34),-1)</f>
        <v>0</v>
      </c>
      <c r="C34" s="235">
        <f ca="1">OFFSET(house_anchor,ROWS($23:34),0)</f>
        <v>0</v>
      </c>
      <c r="D34" s="96"/>
      <c r="E34" s="96"/>
      <c r="F34" s="96"/>
      <c r="G34" s="96"/>
      <c r="H34" s="96"/>
      <c r="I34" s="96"/>
      <c r="J34" s="96"/>
      <c r="K34" s="96"/>
      <c r="L34" s="96"/>
      <c r="M34" s="96"/>
      <c r="N34" s="96"/>
      <c r="O34" s="96"/>
      <c r="P34" s="96"/>
      <c r="Q34" s="96"/>
      <c r="R34" s="97">
        <f t="shared" si="50"/>
        <v>0</v>
      </c>
      <c r="S34" s="98"/>
      <c r="T34" s="98"/>
      <c r="U34" s="98"/>
      <c r="V34" s="98"/>
      <c r="W34" s="98"/>
      <c r="X34" s="98"/>
      <c r="Y34" s="98"/>
      <c r="Z34" s="98"/>
      <c r="AA34" s="98"/>
      <c r="AB34" s="98"/>
      <c r="AC34" s="98"/>
      <c r="AD34" s="98"/>
      <c r="AE34" s="98"/>
      <c r="AF34" s="98"/>
      <c r="AG34" s="98"/>
      <c r="AH34" s="98"/>
      <c r="AI34" s="98"/>
      <c r="AJ34" s="98"/>
      <c r="AK34" s="98"/>
      <c r="AL34" s="98"/>
      <c r="AM34" s="98"/>
      <c r="AN34" s="98"/>
      <c r="AO34" s="98"/>
      <c r="AP34" s="98"/>
      <c r="AQ34" s="98"/>
      <c r="AR34" s="98"/>
      <c r="AS34" s="98"/>
      <c r="AT34" s="13">
        <f t="shared" si="12"/>
        <v>0</v>
      </c>
      <c r="AU34" s="99">
        <f t="shared" si="24"/>
        <v>0</v>
      </c>
      <c r="AV34" s="27">
        <f t="shared" si="25"/>
        <v>0</v>
      </c>
      <c r="AW34" s="27">
        <f t="shared" si="26"/>
        <v>0</v>
      </c>
      <c r="AX34" s="27">
        <f t="shared" si="27"/>
        <v>0</v>
      </c>
      <c r="AY34" s="27">
        <f t="shared" si="28"/>
        <v>0</v>
      </c>
      <c r="AZ34" s="27">
        <f t="shared" si="29"/>
        <v>0</v>
      </c>
      <c r="BA34" s="27">
        <f t="shared" si="30"/>
        <v>0</v>
      </c>
      <c r="BB34" s="27">
        <f t="shared" si="31"/>
        <v>0</v>
      </c>
      <c r="BC34" s="27">
        <f t="shared" si="32"/>
        <v>0</v>
      </c>
      <c r="BD34" s="27">
        <f t="shared" si="33"/>
        <v>0</v>
      </c>
      <c r="BE34" s="27">
        <f t="shared" si="34"/>
        <v>0</v>
      </c>
      <c r="BF34" s="27">
        <f t="shared" si="35"/>
        <v>0</v>
      </c>
      <c r="BG34" s="27">
        <f t="shared" si="36"/>
        <v>0</v>
      </c>
      <c r="BH34" s="27">
        <f t="shared" si="37"/>
        <v>0</v>
      </c>
      <c r="BI34" s="27">
        <f t="shared" si="38"/>
        <v>0</v>
      </c>
      <c r="BJ34" s="27">
        <f t="shared" si="39"/>
        <v>0</v>
      </c>
      <c r="BK34" s="27">
        <f t="shared" si="40"/>
        <v>0</v>
      </c>
      <c r="BL34" s="27">
        <f t="shared" si="41"/>
        <v>0</v>
      </c>
      <c r="BM34" s="27">
        <f t="shared" si="42"/>
        <v>0</v>
      </c>
      <c r="BN34" s="26">
        <f t="shared" si="43"/>
        <v>0</v>
      </c>
      <c r="BO34" s="26">
        <f t="shared" si="44"/>
        <v>0</v>
      </c>
      <c r="BP34" s="26">
        <f t="shared" si="45"/>
        <v>0</v>
      </c>
      <c r="BQ34" s="26">
        <f t="shared" si="46"/>
        <v>0</v>
      </c>
      <c r="BR34" s="26">
        <f t="shared" si="47"/>
        <v>0</v>
      </c>
      <c r="BS34" s="26">
        <f t="shared" si="48"/>
        <v>0</v>
      </c>
      <c r="BT34" s="229">
        <f t="shared" si="18"/>
        <v>0</v>
      </c>
      <c r="BU34" s="230">
        <f t="shared" si="51"/>
        <v>0</v>
      </c>
      <c r="BV34" s="231">
        <f t="shared" si="19"/>
        <v>0</v>
      </c>
      <c r="BW34" s="232">
        <f t="shared" si="20"/>
        <v>0</v>
      </c>
      <c r="BX34" s="96"/>
      <c r="BY34" s="96"/>
      <c r="BZ34" s="96"/>
      <c r="CA34" s="96"/>
      <c r="CB34" s="96"/>
      <c r="CC34" s="96"/>
      <c r="CD34" s="96"/>
      <c r="CE34" s="96"/>
      <c r="CF34" s="96"/>
      <c r="CG34" s="96"/>
      <c r="CH34" s="96"/>
      <c r="CI34" s="96"/>
      <c r="CJ34" s="96"/>
      <c r="CK34" s="96"/>
      <c r="CL34" s="96"/>
      <c r="CM34" s="96"/>
      <c r="CN34" s="96"/>
      <c r="CO34" s="96"/>
      <c r="CP34" s="96"/>
      <c r="CQ34" s="36">
        <f t="shared" si="52"/>
        <v>0</v>
      </c>
      <c r="CR34" s="36">
        <f t="shared" si="22"/>
        <v>0</v>
      </c>
    </row>
    <row r="35" spans="1:96" x14ac:dyDescent="0.35">
      <c r="A35" s="100">
        <f>ROWS($12:35)-1</f>
        <v>23</v>
      </c>
      <c r="B35" s="234">
        <f ca="1">OFFSET(house_anchor,ROWS($23:35),-1)</f>
        <v>0</v>
      </c>
      <c r="C35" s="235">
        <f ca="1">OFFSET(house_anchor,ROWS($23:35),0)</f>
        <v>0</v>
      </c>
      <c r="D35" s="96"/>
      <c r="E35" s="96"/>
      <c r="F35" s="96"/>
      <c r="G35" s="96"/>
      <c r="H35" s="96"/>
      <c r="I35" s="96"/>
      <c r="J35" s="96"/>
      <c r="K35" s="96"/>
      <c r="L35" s="96"/>
      <c r="M35" s="96"/>
      <c r="N35" s="96"/>
      <c r="O35" s="96"/>
      <c r="P35" s="96"/>
      <c r="Q35" s="96"/>
      <c r="R35" s="97">
        <f t="shared" si="50"/>
        <v>0</v>
      </c>
      <c r="S35" s="98"/>
      <c r="T35" s="98"/>
      <c r="U35" s="98"/>
      <c r="V35" s="98"/>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13">
        <f t="shared" si="12"/>
        <v>0</v>
      </c>
      <c r="AU35" s="99">
        <f t="shared" si="24"/>
        <v>0</v>
      </c>
      <c r="AV35" s="27">
        <f t="shared" si="25"/>
        <v>0</v>
      </c>
      <c r="AW35" s="27">
        <f t="shared" si="26"/>
        <v>0</v>
      </c>
      <c r="AX35" s="27">
        <f t="shared" si="27"/>
        <v>0</v>
      </c>
      <c r="AY35" s="27">
        <f t="shared" si="28"/>
        <v>0</v>
      </c>
      <c r="AZ35" s="27">
        <f t="shared" si="29"/>
        <v>0</v>
      </c>
      <c r="BA35" s="27">
        <f t="shared" si="30"/>
        <v>0</v>
      </c>
      <c r="BB35" s="27">
        <f t="shared" si="31"/>
        <v>0</v>
      </c>
      <c r="BC35" s="27">
        <f t="shared" si="32"/>
        <v>0</v>
      </c>
      <c r="BD35" s="27">
        <f t="shared" si="33"/>
        <v>0</v>
      </c>
      <c r="BE35" s="27">
        <f t="shared" si="34"/>
        <v>0</v>
      </c>
      <c r="BF35" s="27">
        <f t="shared" si="35"/>
        <v>0</v>
      </c>
      <c r="BG35" s="27">
        <f t="shared" si="36"/>
        <v>0</v>
      </c>
      <c r="BH35" s="27">
        <f t="shared" si="37"/>
        <v>0</v>
      </c>
      <c r="BI35" s="27">
        <f t="shared" si="38"/>
        <v>0</v>
      </c>
      <c r="BJ35" s="27">
        <f t="shared" si="39"/>
        <v>0</v>
      </c>
      <c r="BK35" s="27">
        <f t="shared" si="40"/>
        <v>0</v>
      </c>
      <c r="BL35" s="27">
        <f t="shared" si="41"/>
        <v>0</v>
      </c>
      <c r="BM35" s="27">
        <f t="shared" si="42"/>
        <v>0</v>
      </c>
      <c r="BN35" s="26">
        <f t="shared" si="43"/>
        <v>0</v>
      </c>
      <c r="BO35" s="26">
        <f t="shared" si="44"/>
        <v>0</v>
      </c>
      <c r="BP35" s="26">
        <f t="shared" si="45"/>
        <v>0</v>
      </c>
      <c r="BQ35" s="26">
        <f t="shared" si="46"/>
        <v>0</v>
      </c>
      <c r="BR35" s="26">
        <f t="shared" si="47"/>
        <v>0</v>
      </c>
      <c r="BS35" s="26">
        <f t="shared" si="48"/>
        <v>0</v>
      </c>
      <c r="BT35" s="229">
        <f t="shared" si="18"/>
        <v>0</v>
      </c>
      <c r="BU35" s="230">
        <f t="shared" si="51"/>
        <v>0</v>
      </c>
      <c r="BV35" s="231">
        <f t="shared" si="19"/>
        <v>0</v>
      </c>
      <c r="BW35" s="232">
        <f t="shared" si="20"/>
        <v>0</v>
      </c>
      <c r="BX35" s="96"/>
      <c r="BY35" s="96"/>
      <c r="BZ35" s="96"/>
      <c r="CA35" s="96"/>
      <c r="CB35" s="96"/>
      <c r="CC35" s="96"/>
      <c r="CD35" s="96"/>
      <c r="CE35" s="96"/>
      <c r="CF35" s="96"/>
      <c r="CG35" s="96"/>
      <c r="CH35" s="96"/>
      <c r="CI35" s="96"/>
      <c r="CJ35" s="96"/>
      <c r="CK35" s="96"/>
      <c r="CL35" s="96"/>
      <c r="CM35" s="96"/>
      <c r="CN35" s="96"/>
      <c r="CO35" s="96"/>
      <c r="CP35" s="96"/>
      <c r="CQ35" s="36">
        <f t="shared" si="52"/>
        <v>0</v>
      </c>
      <c r="CR35" s="36">
        <f t="shared" si="22"/>
        <v>0</v>
      </c>
    </row>
    <row r="36" spans="1:96" x14ac:dyDescent="0.35">
      <c r="A36" s="100">
        <f>ROWS($12:36)-1</f>
        <v>24</v>
      </c>
      <c r="B36" s="234">
        <f ca="1">OFFSET(house_anchor,ROWS($23:36),-1)</f>
        <v>0</v>
      </c>
      <c r="C36" s="235">
        <f ca="1">OFFSET(house_anchor,ROWS($23:36),0)</f>
        <v>0</v>
      </c>
      <c r="D36" s="96"/>
      <c r="E36" s="96"/>
      <c r="F36" s="96"/>
      <c r="G36" s="96"/>
      <c r="H36" s="96"/>
      <c r="I36" s="96"/>
      <c r="J36" s="96"/>
      <c r="K36" s="96"/>
      <c r="L36" s="96"/>
      <c r="M36" s="96"/>
      <c r="N36" s="96"/>
      <c r="O36" s="96"/>
      <c r="P36" s="96"/>
      <c r="Q36" s="96"/>
      <c r="R36" s="97">
        <f t="shared" si="50"/>
        <v>0</v>
      </c>
      <c r="S36" s="98"/>
      <c r="T36" s="98"/>
      <c r="U36" s="98"/>
      <c r="V36" s="98"/>
      <c r="W36" s="98"/>
      <c r="X36" s="98"/>
      <c r="Y36" s="98"/>
      <c r="Z36" s="98"/>
      <c r="AA36" s="98"/>
      <c r="AB36" s="98"/>
      <c r="AC36" s="98"/>
      <c r="AD36" s="98"/>
      <c r="AE36" s="98"/>
      <c r="AF36" s="98"/>
      <c r="AG36" s="98"/>
      <c r="AH36" s="98"/>
      <c r="AI36" s="98"/>
      <c r="AJ36" s="98"/>
      <c r="AK36" s="98"/>
      <c r="AL36" s="98"/>
      <c r="AM36" s="98"/>
      <c r="AN36" s="98"/>
      <c r="AO36" s="98"/>
      <c r="AP36" s="98"/>
      <c r="AQ36" s="98"/>
      <c r="AR36" s="98"/>
      <c r="AS36" s="98"/>
      <c r="AT36" s="13">
        <f t="shared" si="12"/>
        <v>0</v>
      </c>
      <c r="AU36" s="99">
        <f t="shared" si="24"/>
        <v>0</v>
      </c>
      <c r="AV36" s="27">
        <f t="shared" si="25"/>
        <v>0</v>
      </c>
      <c r="AW36" s="27">
        <f t="shared" si="26"/>
        <v>0</v>
      </c>
      <c r="AX36" s="27">
        <f t="shared" si="27"/>
        <v>0</v>
      </c>
      <c r="AY36" s="27">
        <f t="shared" si="28"/>
        <v>0</v>
      </c>
      <c r="AZ36" s="27">
        <f t="shared" si="29"/>
        <v>0</v>
      </c>
      <c r="BA36" s="27">
        <f t="shared" si="30"/>
        <v>0</v>
      </c>
      <c r="BB36" s="27">
        <f t="shared" si="31"/>
        <v>0</v>
      </c>
      <c r="BC36" s="27">
        <f t="shared" si="32"/>
        <v>0</v>
      </c>
      <c r="BD36" s="27">
        <f t="shared" si="33"/>
        <v>0</v>
      </c>
      <c r="BE36" s="27">
        <f t="shared" si="34"/>
        <v>0</v>
      </c>
      <c r="BF36" s="27">
        <f t="shared" si="35"/>
        <v>0</v>
      </c>
      <c r="BG36" s="27">
        <f t="shared" si="36"/>
        <v>0</v>
      </c>
      <c r="BH36" s="27">
        <f t="shared" si="37"/>
        <v>0</v>
      </c>
      <c r="BI36" s="27">
        <f t="shared" si="38"/>
        <v>0</v>
      </c>
      <c r="BJ36" s="27">
        <f t="shared" si="39"/>
        <v>0</v>
      </c>
      <c r="BK36" s="27">
        <f t="shared" si="40"/>
        <v>0</v>
      </c>
      <c r="BL36" s="27">
        <f t="shared" si="41"/>
        <v>0</v>
      </c>
      <c r="BM36" s="27">
        <f t="shared" si="42"/>
        <v>0</v>
      </c>
      <c r="BN36" s="26">
        <f t="shared" si="43"/>
        <v>0</v>
      </c>
      <c r="BO36" s="26">
        <f t="shared" si="44"/>
        <v>0</v>
      </c>
      <c r="BP36" s="26">
        <f t="shared" si="45"/>
        <v>0</v>
      </c>
      <c r="BQ36" s="26">
        <f t="shared" si="46"/>
        <v>0</v>
      </c>
      <c r="BR36" s="26">
        <f t="shared" si="47"/>
        <v>0</v>
      </c>
      <c r="BS36" s="26">
        <f t="shared" si="48"/>
        <v>0</v>
      </c>
      <c r="BT36" s="229">
        <f t="shared" si="18"/>
        <v>0</v>
      </c>
      <c r="BU36" s="230">
        <f t="shared" si="51"/>
        <v>0</v>
      </c>
      <c r="BV36" s="231">
        <f t="shared" si="19"/>
        <v>0</v>
      </c>
      <c r="BW36" s="232">
        <f t="shared" si="20"/>
        <v>0</v>
      </c>
      <c r="BX36" s="96"/>
      <c r="BY36" s="96"/>
      <c r="BZ36" s="96"/>
      <c r="CA36" s="96"/>
      <c r="CB36" s="96"/>
      <c r="CC36" s="96"/>
      <c r="CD36" s="96"/>
      <c r="CE36" s="96"/>
      <c r="CF36" s="96"/>
      <c r="CG36" s="96"/>
      <c r="CH36" s="96"/>
      <c r="CI36" s="96"/>
      <c r="CJ36" s="96"/>
      <c r="CK36" s="96"/>
      <c r="CL36" s="96"/>
      <c r="CM36" s="96"/>
      <c r="CN36" s="96"/>
      <c r="CO36" s="96"/>
      <c r="CP36" s="96"/>
      <c r="CQ36" s="36">
        <f t="shared" si="52"/>
        <v>0</v>
      </c>
      <c r="CR36" s="36">
        <f t="shared" si="22"/>
        <v>0</v>
      </c>
    </row>
    <row r="37" spans="1:96" x14ac:dyDescent="0.35">
      <c r="A37" s="100">
        <f>ROWS($12:37)-1</f>
        <v>25</v>
      </c>
      <c r="B37" s="234">
        <f ca="1">OFFSET(house_anchor,ROWS($23:37),-1)</f>
        <v>0</v>
      </c>
      <c r="C37" s="235">
        <f ca="1">OFFSET(house_anchor,ROWS($23:37),0)</f>
        <v>0</v>
      </c>
      <c r="D37" s="96"/>
      <c r="E37" s="96"/>
      <c r="F37" s="96"/>
      <c r="G37" s="96"/>
      <c r="H37" s="96"/>
      <c r="I37" s="96"/>
      <c r="J37" s="96"/>
      <c r="K37" s="96"/>
      <c r="L37" s="96"/>
      <c r="M37" s="96"/>
      <c r="N37" s="96"/>
      <c r="O37" s="96"/>
      <c r="P37" s="96"/>
      <c r="Q37" s="96"/>
      <c r="R37" s="97">
        <f t="shared" si="50"/>
        <v>0</v>
      </c>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13">
        <f t="shared" si="12"/>
        <v>0</v>
      </c>
      <c r="AU37" s="99">
        <f t="shared" si="24"/>
        <v>0</v>
      </c>
      <c r="AV37" s="27">
        <f t="shared" si="25"/>
        <v>0</v>
      </c>
      <c r="AW37" s="27">
        <f t="shared" si="26"/>
        <v>0</v>
      </c>
      <c r="AX37" s="27">
        <f t="shared" si="27"/>
        <v>0</v>
      </c>
      <c r="AY37" s="27">
        <f t="shared" si="28"/>
        <v>0</v>
      </c>
      <c r="AZ37" s="27">
        <f t="shared" si="29"/>
        <v>0</v>
      </c>
      <c r="BA37" s="27">
        <f t="shared" si="30"/>
        <v>0</v>
      </c>
      <c r="BB37" s="27">
        <f t="shared" si="31"/>
        <v>0</v>
      </c>
      <c r="BC37" s="27">
        <f t="shared" si="32"/>
        <v>0</v>
      </c>
      <c r="BD37" s="27">
        <f t="shared" si="33"/>
        <v>0</v>
      </c>
      <c r="BE37" s="27">
        <f t="shared" si="34"/>
        <v>0</v>
      </c>
      <c r="BF37" s="27">
        <f t="shared" si="35"/>
        <v>0</v>
      </c>
      <c r="BG37" s="27">
        <f t="shared" si="36"/>
        <v>0</v>
      </c>
      <c r="BH37" s="27">
        <f t="shared" si="37"/>
        <v>0</v>
      </c>
      <c r="BI37" s="27">
        <f t="shared" si="38"/>
        <v>0</v>
      </c>
      <c r="BJ37" s="27">
        <f t="shared" si="39"/>
        <v>0</v>
      </c>
      <c r="BK37" s="27">
        <f t="shared" si="40"/>
        <v>0</v>
      </c>
      <c r="BL37" s="27">
        <f t="shared" si="41"/>
        <v>0</v>
      </c>
      <c r="BM37" s="27">
        <f t="shared" si="42"/>
        <v>0</v>
      </c>
      <c r="BN37" s="26">
        <f t="shared" si="43"/>
        <v>0</v>
      </c>
      <c r="BO37" s="26">
        <f t="shared" si="44"/>
        <v>0</v>
      </c>
      <c r="BP37" s="26">
        <f t="shared" si="45"/>
        <v>0</v>
      </c>
      <c r="BQ37" s="26">
        <f t="shared" si="46"/>
        <v>0</v>
      </c>
      <c r="BR37" s="26">
        <f t="shared" si="47"/>
        <v>0</v>
      </c>
      <c r="BS37" s="26">
        <f t="shared" si="48"/>
        <v>0</v>
      </c>
      <c r="BT37" s="229">
        <f t="shared" si="18"/>
        <v>0</v>
      </c>
      <c r="BU37" s="230">
        <f t="shared" si="51"/>
        <v>0</v>
      </c>
      <c r="BV37" s="231">
        <f t="shared" si="19"/>
        <v>0</v>
      </c>
      <c r="BW37" s="232">
        <f t="shared" si="20"/>
        <v>0</v>
      </c>
      <c r="BX37" s="96"/>
      <c r="BY37" s="96"/>
      <c r="BZ37" s="96"/>
      <c r="CA37" s="96"/>
      <c r="CB37" s="96"/>
      <c r="CC37" s="96"/>
      <c r="CD37" s="96"/>
      <c r="CE37" s="96"/>
      <c r="CF37" s="96"/>
      <c r="CG37" s="96"/>
      <c r="CH37" s="96"/>
      <c r="CI37" s="96"/>
      <c r="CJ37" s="96"/>
      <c r="CK37" s="96"/>
      <c r="CL37" s="96"/>
      <c r="CM37" s="96"/>
      <c r="CN37" s="96"/>
      <c r="CO37" s="96"/>
      <c r="CP37" s="96"/>
      <c r="CQ37" s="36">
        <f t="shared" si="52"/>
        <v>0</v>
      </c>
      <c r="CR37" s="36">
        <f t="shared" si="22"/>
        <v>0</v>
      </c>
    </row>
    <row r="38" spans="1:96" x14ac:dyDescent="0.35">
      <c r="A38" s="75"/>
      <c r="B38" s="236"/>
      <c r="C38" s="237">
        <f ca="1">OFFSET(house_anchor,ROWS($23:38),0)</f>
        <v>0</v>
      </c>
      <c r="D38" s="102"/>
      <c r="E38" s="102"/>
      <c r="F38" s="77"/>
      <c r="G38" s="77"/>
      <c r="H38" s="77"/>
      <c r="I38" s="77"/>
      <c r="J38" s="77"/>
      <c r="K38" s="77"/>
      <c r="L38" s="77"/>
      <c r="M38" s="77"/>
      <c r="N38" s="77"/>
      <c r="O38" s="77"/>
      <c r="P38" s="77"/>
      <c r="Q38" s="195"/>
      <c r="R38" s="103"/>
      <c r="S38" s="238"/>
      <c r="T38" s="238"/>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40"/>
      <c r="AU38" s="104"/>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c r="BR38" s="105"/>
      <c r="BS38" s="105"/>
      <c r="BT38" s="106"/>
      <c r="BU38" s="241"/>
      <c r="BV38" s="104"/>
      <c r="BW38" s="104"/>
      <c r="BX38" s="77"/>
      <c r="BY38" s="77"/>
      <c r="BZ38" s="77"/>
      <c r="CA38" s="77"/>
      <c r="CB38" s="77"/>
      <c r="CC38" s="77"/>
      <c r="CD38" s="77"/>
      <c r="CE38" s="77"/>
      <c r="CF38" s="77"/>
      <c r="CG38" s="77"/>
      <c r="CH38" s="77"/>
      <c r="CI38" s="77"/>
      <c r="CJ38" s="77"/>
      <c r="CK38" s="77"/>
      <c r="CL38" s="77"/>
      <c r="CM38" s="77"/>
      <c r="CN38" s="77"/>
      <c r="CO38" s="77"/>
      <c r="CP38" s="77"/>
      <c r="CQ38" s="83"/>
      <c r="CR38" s="81"/>
    </row>
    <row r="39" spans="1:96" x14ac:dyDescent="0.35">
      <c r="B39" s="2" t="s">
        <v>67</v>
      </c>
      <c r="D39" s="36">
        <f t="shared" ref="D39:R39" si="53">SUM(D13:D38)</f>
        <v>0</v>
      </c>
      <c r="E39" s="36">
        <f t="shared" si="53"/>
        <v>0</v>
      </c>
      <c r="F39" s="36">
        <f t="shared" si="53"/>
        <v>0</v>
      </c>
      <c r="G39" s="36">
        <f t="shared" si="53"/>
        <v>0</v>
      </c>
      <c r="H39" s="36">
        <f t="shared" si="53"/>
        <v>0</v>
      </c>
      <c r="I39" s="36">
        <f t="shared" si="53"/>
        <v>0</v>
      </c>
      <c r="J39" s="36">
        <f t="shared" si="53"/>
        <v>0</v>
      </c>
      <c r="K39" s="36">
        <f t="shared" si="53"/>
        <v>0</v>
      </c>
      <c r="L39" s="36">
        <f t="shared" si="53"/>
        <v>0</v>
      </c>
      <c r="M39" s="36">
        <f t="shared" si="53"/>
        <v>0</v>
      </c>
      <c r="N39" s="36">
        <f t="shared" si="53"/>
        <v>0</v>
      </c>
      <c r="O39" s="36">
        <f t="shared" si="53"/>
        <v>0</v>
      </c>
      <c r="P39" s="36">
        <f t="shared" si="53"/>
        <v>0</v>
      </c>
      <c r="Q39" s="36">
        <f t="shared" si="53"/>
        <v>0</v>
      </c>
      <c r="R39" s="36">
        <f t="shared" si="53"/>
        <v>0</v>
      </c>
      <c r="AU39" s="36">
        <f t="shared" ref="AU39:CR39" si="54">SUM(AU13:AU38)</f>
        <v>0</v>
      </c>
      <c r="AV39" s="36">
        <f t="shared" si="54"/>
        <v>0</v>
      </c>
      <c r="AW39" s="36">
        <f t="shared" si="54"/>
        <v>0</v>
      </c>
      <c r="AX39" s="36">
        <f t="shared" si="54"/>
        <v>0</v>
      </c>
      <c r="AY39" s="36">
        <f t="shared" si="54"/>
        <v>0</v>
      </c>
      <c r="AZ39" s="36">
        <f t="shared" si="54"/>
        <v>0</v>
      </c>
      <c r="BA39" s="36">
        <f t="shared" si="54"/>
        <v>0</v>
      </c>
      <c r="BB39" s="36">
        <f t="shared" si="54"/>
        <v>0</v>
      </c>
      <c r="BC39" s="36">
        <f t="shared" si="54"/>
        <v>0</v>
      </c>
      <c r="BD39" s="36">
        <f t="shared" si="54"/>
        <v>0</v>
      </c>
      <c r="BE39" s="36">
        <f t="shared" si="54"/>
        <v>0</v>
      </c>
      <c r="BF39" s="36">
        <f t="shared" si="54"/>
        <v>0</v>
      </c>
      <c r="BG39" s="36">
        <f t="shared" si="54"/>
        <v>0</v>
      </c>
      <c r="BH39" s="36">
        <f t="shared" ref="BH39:BS39" si="55">SUM(BH13:BH38)</f>
        <v>0</v>
      </c>
      <c r="BI39" s="36">
        <f t="shared" si="55"/>
        <v>0</v>
      </c>
      <c r="BJ39" s="36">
        <f t="shared" si="55"/>
        <v>0</v>
      </c>
      <c r="BK39" s="36">
        <f t="shared" si="55"/>
        <v>0</v>
      </c>
      <c r="BL39" s="36">
        <f t="shared" si="55"/>
        <v>0</v>
      </c>
      <c r="BM39" s="36">
        <f t="shared" si="55"/>
        <v>0</v>
      </c>
      <c r="BN39" s="36">
        <f t="shared" si="55"/>
        <v>0</v>
      </c>
      <c r="BO39" s="36">
        <f t="shared" si="55"/>
        <v>0</v>
      </c>
      <c r="BP39" s="36"/>
      <c r="BQ39" s="36"/>
      <c r="BR39" s="36">
        <f t="shared" si="55"/>
        <v>0</v>
      </c>
      <c r="BS39" s="36">
        <f t="shared" si="55"/>
        <v>0</v>
      </c>
      <c r="BT39" s="36">
        <f t="shared" si="54"/>
        <v>0</v>
      </c>
      <c r="BU39" s="36">
        <f t="shared" si="54"/>
        <v>0</v>
      </c>
      <c r="BV39" s="36">
        <f t="shared" si="54"/>
        <v>0</v>
      </c>
      <c r="BW39" s="36">
        <f t="shared" si="54"/>
        <v>0</v>
      </c>
      <c r="BX39" s="36">
        <f t="shared" si="54"/>
        <v>0</v>
      </c>
      <c r="BY39" s="36">
        <f t="shared" si="54"/>
        <v>0</v>
      </c>
      <c r="BZ39" s="36">
        <f t="shared" si="54"/>
        <v>0</v>
      </c>
      <c r="CA39" s="36">
        <f t="shared" si="54"/>
        <v>0</v>
      </c>
      <c r="CB39" s="36">
        <f t="shared" si="54"/>
        <v>0</v>
      </c>
      <c r="CC39" s="36">
        <f t="shared" si="54"/>
        <v>0</v>
      </c>
      <c r="CD39" s="36">
        <f t="shared" si="54"/>
        <v>0</v>
      </c>
      <c r="CE39" s="36">
        <f t="shared" si="54"/>
        <v>0</v>
      </c>
      <c r="CF39" s="36">
        <f t="shared" si="54"/>
        <v>0</v>
      </c>
      <c r="CG39" s="36">
        <f t="shared" si="54"/>
        <v>0</v>
      </c>
      <c r="CH39" s="36">
        <f t="shared" si="54"/>
        <v>0</v>
      </c>
      <c r="CI39" s="36">
        <f t="shared" si="54"/>
        <v>0</v>
      </c>
      <c r="CJ39" s="36">
        <f t="shared" si="54"/>
        <v>0</v>
      </c>
      <c r="CK39" s="36">
        <f t="shared" si="54"/>
        <v>0</v>
      </c>
      <c r="CL39" s="36">
        <f t="shared" si="54"/>
        <v>0</v>
      </c>
      <c r="CM39" s="36">
        <f t="shared" si="54"/>
        <v>0</v>
      </c>
      <c r="CN39" s="36">
        <f t="shared" si="54"/>
        <v>0</v>
      </c>
      <c r="CO39" s="36">
        <f t="shared" si="54"/>
        <v>0</v>
      </c>
      <c r="CP39" s="36">
        <f t="shared" si="54"/>
        <v>0</v>
      </c>
      <c r="CQ39" s="36">
        <f t="shared" si="54"/>
        <v>0</v>
      </c>
      <c r="CR39" s="36">
        <f t="shared" si="54"/>
        <v>0</v>
      </c>
    </row>
    <row r="43" spans="1:96" ht="18" x14ac:dyDescent="0.35">
      <c r="A43" s="7" t="s">
        <v>212</v>
      </c>
      <c r="AU43" s="116">
        <f t="shared" ref="AU43:BT43" ca="1" si="56">OFFSET(program_anchor,AU$7,0)</f>
        <v>0</v>
      </c>
      <c r="AV43" s="116">
        <f t="shared" ca="1" si="56"/>
        <v>0</v>
      </c>
      <c r="AW43" s="116">
        <f t="shared" ca="1" si="56"/>
        <v>0</v>
      </c>
      <c r="AX43" s="116">
        <f t="shared" ca="1" si="56"/>
        <v>0</v>
      </c>
      <c r="AY43" s="116">
        <f t="shared" ca="1" si="56"/>
        <v>0</v>
      </c>
      <c r="AZ43" s="116">
        <f t="shared" ca="1" si="56"/>
        <v>0</v>
      </c>
      <c r="BA43" s="116">
        <f t="shared" ca="1" si="56"/>
        <v>0</v>
      </c>
      <c r="BB43" s="116">
        <f t="shared" ca="1" si="56"/>
        <v>0</v>
      </c>
      <c r="BC43" s="116">
        <f t="shared" ca="1" si="56"/>
        <v>0</v>
      </c>
      <c r="BD43" s="116">
        <f t="shared" ca="1" si="56"/>
        <v>0</v>
      </c>
      <c r="BE43" s="116">
        <f t="shared" ca="1" si="56"/>
        <v>0</v>
      </c>
      <c r="BF43" s="116">
        <f t="shared" ca="1" si="56"/>
        <v>0</v>
      </c>
      <c r="BG43" s="116">
        <f t="shared" ca="1" si="56"/>
        <v>0</v>
      </c>
      <c r="BH43" s="116">
        <f t="shared" ca="1" si="56"/>
        <v>0</v>
      </c>
      <c r="BI43" s="116">
        <f t="shared" ca="1" si="56"/>
        <v>0</v>
      </c>
      <c r="BJ43" s="116">
        <f t="shared" ca="1" si="56"/>
        <v>0</v>
      </c>
      <c r="BK43" s="116">
        <f t="shared" ca="1" si="56"/>
        <v>0</v>
      </c>
      <c r="BL43" s="116">
        <f t="shared" ca="1" si="56"/>
        <v>0</v>
      </c>
      <c r="BM43" s="116">
        <f t="shared" ca="1" si="56"/>
        <v>0</v>
      </c>
      <c r="BN43" s="116">
        <f t="shared" ca="1" si="56"/>
        <v>0</v>
      </c>
      <c r="BO43" s="116" t="str">
        <f t="shared" ca="1" si="56"/>
        <v>Corporate</v>
      </c>
      <c r="BP43" s="116" t="str">
        <f t="shared" ca="1" si="56"/>
        <v>Commercial</v>
      </c>
      <c r="BQ43" s="116" t="str">
        <f t="shared" ca="1" si="56"/>
        <v>Fundraising</v>
      </c>
      <c r="BR43" s="116" t="str">
        <f t="shared" ca="1" si="56"/>
        <v>Accom</v>
      </c>
      <c r="BS43" s="116" t="str">
        <f t="shared" ca="1" si="56"/>
        <v>Health</v>
      </c>
      <c r="BT43" s="116" t="str">
        <f t="shared" ca="1" si="56"/>
        <v>Indirect OH</v>
      </c>
      <c r="BW43" s="116">
        <f t="shared" ref="BW43:CP43" ca="1" si="57">OFFSET(house_anchor,BW$7,0)</f>
        <v>0</v>
      </c>
      <c r="BX43" s="116">
        <f t="shared" ca="1" si="57"/>
        <v>0</v>
      </c>
      <c r="BY43" s="116">
        <f t="shared" ca="1" si="57"/>
        <v>0</v>
      </c>
      <c r="BZ43" s="116">
        <f t="shared" ca="1" si="57"/>
        <v>0</v>
      </c>
      <c r="CA43" s="116">
        <f t="shared" ca="1" si="57"/>
        <v>0</v>
      </c>
      <c r="CB43" s="116">
        <f t="shared" ca="1" si="57"/>
        <v>0</v>
      </c>
      <c r="CC43" s="116">
        <f t="shared" ca="1" si="57"/>
        <v>0</v>
      </c>
      <c r="CD43" s="116">
        <f t="shared" ca="1" si="57"/>
        <v>0</v>
      </c>
      <c r="CE43" s="116">
        <f t="shared" ca="1" si="57"/>
        <v>0</v>
      </c>
      <c r="CF43" s="116">
        <f t="shared" ca="1" si="57"/>
        <v>0</v>
      </c>
      <c r="CG43" s="116">
        <f t="shared" ca="1" si="57"/>
        <v>0</v>
      </c>
      <c r="CH43" s="116">
        <f t="shared" ca="1" si="57"/>
        <v>0</v>
      </c>
      <c r="CI43" s="116">
        <f t="shared" ca="1" si="57"/>
        <v>0</v>
      </c>
      <c r="CJ43" s="116">
        <f t="shared" ca="1" si="57"/>
        <v>0</v>
      </c>
      <c r="CK43" s="116">
        <f t="shared" ca="1" si="57"/>
        <v>0</v>
      </c>
      <c r="CL43" s="116">
        <f t="shared" ca="1" si="57"/>
        <v>0</v>
      </c>
      <c r="CM43" s="116">
        <f t="shared" ca="1" si="57"/>
        <v>0</v>
      </c>
      <c r="CN43" s="116">
        <f t="shared" ca="1" si="57"/>
        <v>0</v>
      </c>
      <c r="CO43" s="116">
        <f t="shared" ca="1" si="57"/>
        <v>0</v>
      </c>
      <c r="CP43" s="116">
        <f t="shared" ca="1" si="57"/>
        <v>0</v>
      </c>
    </row>
    <row r="44" spans="1:96" x14ac:dyDescent="0.35">
      <c r="AU44" s="34">
        <f>+AU39</f>
        <v>0</v>
      </c>
      <c r="AV44" s="34">
        <f t="shared" ref="AV44:BT44" si="58">+AV39</f>
        <v>0</v>
      </c>
      <c r="AW44" s="34">
        <f t="shared" si="58"/>
        <v>0</v>
      </c>
      <c r="AX44" s="34">
        <f t="shared" si="58"/>
        <v>0</v>
      </c>
      <c r="AY44" s="34">
        <f t="shared" si="58"/>
        <v>0</v>
      </c>
      <c r="AZ44" s="34">
        <f t="shared" si="58"/>
        <v>0</v>
      </c>
      <c r="BA44" s="34">
        <f t="shared" si="58"/>
        <v>0</v>
      </c>
      <c r="BB44" s="34">
        <f t="shared" si="58"/>
        <v>0</v>
      </c>
      <c r="BC44" s="34">
        <f t="shared" si="58"/>
        <v>0</v>
      </c>
      <c r="BD44" s="34">
        <f t="shared" si="58"/>
        <v>0</v>
      </c>
      <c r="BE44" s="34">
        <f t="shared" si="58"/>
        <v>0</v>
      </c>
      <c r="BF44" s="34">
        <f t="shared" si="58"/>
        <v>0</v>
      </c>
      <c r="BG44" s="34">
        <f t="shared" si="58"/>
        <v>0</v>
      </c>
      <c r="BH44" s="34">
        <f t="shared" ref="BH44:BS44" si="59">+BH39</f>
        <v>0</v>
      </c>
      <c r="BI44" s="34">
        <f t="shared" si="59"/>
        <v>0</v>
      </c>
      <c r="BJ44" s="34">
        <f t="shared" si="59"/>
        <v>0</v>
      </c>
      <c r="BK44" s="34">
        <f t="shared" si="59"/>
        <v>0</v>
      </c>
      <c r="BL44" s="34">
        <f t="shared" si="59"/>
        <v>0</v>
      </c>
      <c r="BM44" s="34">
        <f t="shared" si="59"/>
        <v>0</v>
      </c>
      <c r="BN44" s="34">
        <f t="shared" si="59"/>
        <v>0</v>
      </c>
      <c r="BO44" s="34">
        <f t="shared" si="59"/>
        <v>0</v>
      </c>
      <c r="BP44" s="34">
        <f t="shared" ref="BP44:BQ44" si="60">+BP39</f>
        <v>0</v>
      </c>
      <c r="BQ44" s="34">
        <f t="shared" si="60"/>
        <v>0</v>
      </c>
      <c r="BR44" s="34">
        <f t="shared" si="59"/>
        <v>0</v>
      </c>
      <c r="BS44" s="34">
        <f t="shared" si="59"/>
        <v>0</v>
      </c>
      <c r="BT44" s="34">
        <f t="shared" si="58"/>
        <v>0</v>
      </c>
      <c r="BW44" s="34">
        <f t="shared" ref="BW44:CP44" si="61">+BW$39</f>
        <v>0</v>
      </c>
      <c r="BX44" s="34">
        <f t="shared" si="61"/>
        <v>0</v>
      </c>
      <c r="BY44" s="34">
        <f t="shared" si="61"/>
        <v>0</v>
      </c>
      <c r="BZ44" s="34">
        <f t="shared" si="61"/>
        <v>0</v>
      </c>
      <c r="CA44" s="34">
        <f t="shared" si="61"/>
        <v>0</v>
      </c>
      <c r="CB44" s="34">
        <f t="shared" si="61"/>
        <v>0</v>
      </c>
      <c r="CC44" s="34">
        <f t="shared" si="61"/>
        <v>0</v>
      </c>
      <c r="CD44" s="34">
        <f t="shared" si="61"/>
        <v>0</v>
      </c>
      <c r="CE44" s="34">
        <f t="shared" si="61"/>
        <v>0</v>
      </c>
      <c r="CF44" s="34">
        <f t="shared" si="61"/>
        <v>0</v>
      </c>
      <c r="CG44" s="34">
        <f t="shared" si="61"/>
        <v>0</v>
      </c>
      <c r="CH44" s="34">
        <f t="shared" si="61"/>
        <v>0</v>
      </c>
      <c r="CI44" s="34">
        <f t="shared" si="61"/>
        <v>0</v>
      </c>
      <c r="CJ44" s="34">
        <f t="shared" si="61"/>
        <v>0</v>
      </c>
      <c r="CK44" s="34">
        <f t="shared" si="61"/>
        <v>0</v>
      </c>
      <c r="CL44" s="34">
        <f t="shared" si="61"/>
        <v>0</v>
      </c>
      <c r="CM44" s="34">
        <f t="shared" si="61"/>
        <v>0</v>
      </c>
      <c r="CN44" s="34">
        <f t="shared" si="61"/>
        <v>0</v>
      </c>
      <c r="CO44" s="34">
        <f t="shared" si="61"/>
        <v>0</v>
      </c>
      <c r="CP44" s="34">
        <f t="shared" si="61"/>
        <v>0</v>
      </c>
    </row>
  </sheetData>
  <sheetProtection sheet="1" objects="1" scenarios="1" autoFilter="0"/>
  <autoFilter ref="A12:CR37" xr:uid="{00000000-0009-0000-0000-000007000000}"/>
  <conditionalFormatting sqref="U1:AP1 BW1:CP1">
    <cfRule type="expression" dxfId="24" priority="2">
      <formula>U1="ERROR"</formula>
    </cfRule>
  </conditionalFormatting>
  <conditionalFormatting sqref="AT13:AT37">
    <cfRule type="expression" dxfId="23" priority="3">
      <formula>OR(AT13&lt;0,AT13&gt;T13)</formula>
    </cfRule>
  </conditionalFormatting>
  <conditionalFormatting sqref="BV13:BV37 CR13:CR37">
    <cfRule type="expression" dxfId="22" priority="8">
      <formula>BV13&lt;&gt;0</formula>
    </cfRule>
  </conditionalFormatting>
  <conditionalFormatting sqref="BW13:BW37">
    <cfRule type="expression" dxfId="21" priority="6">
      <formula>BW13&lt;0</formula>
    </cfRule>
  </conditionalFormatting>
  <pageMargins left="0.59055118110236227" right="0.39370078740157483" top="0.39370078740157483" bottom="0.59055118110236227" header="0.19685039370078741" footer="0.19685039370078741"/>
  <pageSetup paperSize="8" scale="47" fitToHeight="0" orientation="landscape" horizontalDpi="300" verticalDpi="300" r:id="rId1"/>
  <colBreaks count="3" manualBreakCount="3">
    <brk id="18" max="1048575" man="1"/>
    <brk id="46" max="1048575" man="1"/>
    <brk id="74"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CM69"/>
  <sheetViews>
    <sheetView showGridLines="0" zoomScaleNormal="85" workbookViewId="0">
      <pane xSplit="3" ySplit="12" topLeftCell="D46" activePane="bottomRight" state="frozen"/>
      <selection pane="topRight" activeCell="B3" sqref="B3"/>
      <selection pane="bottomLeft" activeCell="B3" sqref="B3"/>
      <selection pane="bottomRight" activeCell="BR13" sqref="AO13:BR62"/>
    </sheetView>
  </sheetViews>
  <sheetFormatPr defaultColWidth="8.88671875" defaultRowHeight="15" x14ac:dyDescent="0.35"/>
  <cols>
    <col min="1" max="1" width="5.44140625" style="2" customWidth="1"/>
    <col min="2" max="2" width="35.44140625" style="2" customWidth="1"/>
    <col min="3" max="5" width="13.44140625" style="2" customWidth="1"/>
    <col min="6" max="6" width="15.44140625" style="2" customWidth="1"/>
    <col min="7" max="15" width="13.44140625" style="2" customWidth="1"/>
    <col min="16" max="36" width="11.44140625" style="2" customWidth="1"/>
    <col min="37" max="38" width="13.88671875" style="2" customWidth="1"/>
    <col min="39" max="41" width="11.44140625" style="2" customWidth="1"/>
    <col min="42" max="91" width="13.44140625" style="2" customWidth="1"/>
    <col min="92" max="16384" width="8.88671875" style="2"/>
  </cols>
  <sheetData>
    <row r="1" spans="1:91" x14ac:dyDescent="0.35">
      <c r="A1" s="2" t="str">
        <f>+DSO</f>
        <v>Your Organisation</v>
      </c>
      <c r="O1" s="40" t="s">
        <v>118</v>
      </c>
      <c r="P1" s="87" t="str">
        <f t="shared" ref="P1:AI1" ca="1" si="0">IF(AND(SUM(P13:P63)&gt;0,P12=inactive),"ERROR","")</f>
        <v/>
      </c>
      <c r="Q1" s="87" t="str">
        <f ca="1">IF(AND(SUM(Q13:Q63)&gt;0,Q12=inactive),"ERROR","")</f>
        <v/>
      </c>
      <c r="R1" s="87" t="str">
        <f t="shared" ca="1" si="0"/>
        <v/>
      </c>
      <c r="S1" s="87" t="str">
        <f t="shared" ca="1" si="0"/>
        <v/>
      </c>
      <c r="T1" s="87" t="str">
        <f t="shared" ca="1" si="0"/>
        <v/>
      </c>
      <c r="U1" s="87" t="str">
        <f t="shared" ca="1" si="0"/>
        <v/>
      </c>
      <c r="V1" s="87" t="str">
        <f t="shared" ca="1" si="0"/>
        <v/>
      </c>
      <c r="W1" s="87" t="str">
        <f t="shared" ca="1" si="0"/>
        <v/>
      </c>
      <c r="X1" s="87" t="str">
        <f t="shared" ca="1" si="0"/>
        <v/>
      </c>
      <c r="Y1" s="87" t="str">
        <f t="shared" ca="1" si="0"/>
        <v/>
      </c>
      <c r="Z1" s="87" t="str">
        <f t="shared" ca="1" si="0"/>
        <v/>
      </c>
      <c r="AA1" s="87" t="str">
        <f t="shared" ca="1" si="0"/>
        <v/>
      </c>
      <c r="AB1" s="87" t="str">
        <f t="shared" ca="1" si="0"/>
        <v/>
      </c>
      <c r="AC1" s="87" t="str">
        <f t="shared" ca="1" si="0"/>
        <v/>
      </c>
      <c r="AD1" s="87" t="str">
        <f t="shared" ca="1" si="0"/>
        <v/>
      </c>
      <c r="AE1" s="87" t="str">
        <f t="shared" ca="1" si="0"/>
        <v/>
      </c>
      <c r="AF1" s="87" t="str">
        <f t="shared" ca="1" si="0"/>
        <v/>
      </c>
      <c r="AG1" s="87" t="str">
        <f t="shared" ca="1" si="0"/>
        <v/>
      </c>
      <c r="AH1" s="87" t="str">
        <f t="shared" ca="1" si="0"/>
        <v/>
      </c>
      <c r="AI1" s="87" t="str">
        <f t="shared" ca="1" si="0"/>
        <v/>
      </c>
      <c r="AJ1" s="139"/>
      <c r="AK1" s="139"/>
      <c r="BQ1" s="40" t="s">
        <v>119</v>
      </c>
      <c r="BR1" s="87" t="str">
        <f t="shared" ref="BR1:CK1" ca="1" si="1">IF(AND(SUM(BR13:BR63)&gt;0,BR12=inactive),"ERROR","")</f>
        <v/>
      </c>
      <c r="BS1" s="87" t="str">
        <f t="shared" ca="1" si="1"/>
        <v/>
      </c>
      <c r="BT1" s="87" t="str">
        <f t="shared" ca="1" si="1"/>
        <v/>
      </c>
      <c r="BU1" s="87" t="str">
        <f t="shared" ca="1" si="1"/>
        <v/>
      </c>
      <c r="BV1" s="87" t="str">
        <f t="shared" ca="1" si="1"/>
        <v/>
      </c>
      <c r="BW1" s="87" t="str">
        <f t="shared" ca="1" si="1"/>
        <v/>
      </c>
      <c r="BX1" s="87" t="str">
        <f t="shared" ca="1" si="1"/>
        <v/>
      </c>
      <c r="BY1" s="87" t="str">
        <f t="shared" ca="1" si="1"/>
        <v/>
      </c>
      <c r="BZ1" s="87" t="str">
        <f t="shared" ca="1" si="1"/>
        <v/>
      </c>
      <c r="CA1" s="87" t="str">
        <f t="shared" ca="1" si="1"/>
        <v/>
      </c>
      <c r="CB1" s="87" t="str">
        <f t="shared" ca="1" si="1"/>
        <v/>
      </c>
      <c r="CC1" s="87" t="str">
        <f t="shared" ca="1" si="1"/>
        <v/>
      </c>
      <c r="CD1" s="87" t="str">
        <f t="shared" ca="1" si="1"/>
        <v/>
      </c>
      <c r="CE1" s="87" t="str">
        <f t="shared" ca="1" si="1"/>
        <v/>
      </c>
      <c r="CF1" s="87" t="str">
        <f t="shared" ca="1" si="1"/>
        <v/>
      </c>
      <c r="CG1" s="87" t="str">
        <f t="shared" ca="1" si="1"/>
        <v/>
      </c>
      <c r="CH1" s="87" t="str">
        <f t="shared" ca="1" si="1"/>
        <v/>
      </c>
      <c r="CI1" s="87" t="str">
        <f t="shared" ca="1" si="1"/>
        <v/>
      </c>
      <c r="CJ1" s="87" t="str">
        <f t="shared" ca="1" si="1"/>
        <v/>
      </c>
      <c r="CK1" s="87" t="str">
        <f t="shared" ca="1" si="1"/>
        <v/>
      </c>
    </row>
    <row r="2" spans="1:91" x14ac:dyDescent="0.35">
      <c r="A2" s="1" t="str">
        <f>+title</f>
        <v xml:space="preserve">Service Provider Costing &amp; Pricing Model </v>
      </c>
    </row>
    <row r="3" spans="1:91" x14ac:dyDescent="0.35">
      <c r="A3" s="9" t="str">
        <f ca="1">year&amp;+" Rev"&amp;+current_rev</f>
        <v xml:space="preserve"> RevA</v>
      </c>
    </row>
    <row r="4" spans="1:91" x14ac:dyDescent="0.35">
      <c r="A4" s="9"/>
    </row>
    <row r="5" spans="1:91" ht="29.4" x14ac:dyDescent="0.45">
      <c r="A5" s="6" t="str">
        <f ca="1">RIGHT(CELL("filename",A5),LEN(CELL("filename",A5))-FIND("]",CELL("filename",A5)))</f>
        <v>Vehicles</v>
      </c>
    </row>
    <row r="6" spans="1:91" x14ac:dyDescent="0.35">
      <c r="B6" s="30" t="str">
        <f>SUBSTITUTE(ADDRESS(1,COLUMN(),4),"1","")</f>
        <v>B</v>
      </c>
      <c r="C6" s="30" t="str">
        <f t="shared" ref="C6:O6" si="2">SUBSTITUTE(ADDRESS(1,COLUMN(),4),"1","")</f>
        <v>C</v>
      </c>
      <c r="D6" s="30" t="str">
        <f t="shared" si="2"/>
        <v>D</v>
      </c>
      <c r="E6" s="30" t="str">
        <f t="shared" si="2"/>
        <v>E</v>
      </c>
      <c r="F6" s="30" t="str">
        <f t="shared" si="2"/>
        <v>F</v>
      </c>
      <c r="G6" s="30" t="str">
        <f t="shared" si="2"/>
        <v>G</v>
      </c>
      <c r="H6" s="30" t="str">
        <f t="shared" si="2"/>
        <v>H</v>
      </c>
      <c r="I6" s="30" t="str">
        <f t="shared" si="2"/>
        <v>I</v>
      </c>
      <c r="J6" s="30" t="str">
        <f t="shared" si="2"/>
        <v>J</v>
      </c>
      <c r="K6" s="30" t="str">
        <f t="shared" si="2"/>
        <v>K</v>
      </c>
      <c r="L6" s="30" t="str">
        <f t="shared" si="2"/>
        <v>L</v>
      </c>
      <c r="M6" s="30" t="str">
        <f t="shared" si="2"/>
        <v>M</v>
      </c>
      <c r="N6" s="30" t="str">
        <f t="shared" si="2"/>
        <v>N</v>
      </c>
      <c r="O6" s="30" t="str">
        <f t="shared" si="2"/>
        <v>O</v>
      </c>
      <c r="P6" s="30"/>
      <c r="Q6" s="30"/>
      <c r="AP6" s="41" t="s">
        <v>120</v>
      </c>
      <c r="BP6" s="30" t="str">
        <f t="shared" ref="BP6:BQ6" si="3">SUBSTITUTE(ADDRESS(1,COLUMN(),4),"1","")</f>
        <v>BP</v>
      </c>
      <c r="BQ6" s="30" t="str">
        <f t="shared" si="3"/>
        <v>BQ</v>
      </c>
      <c r="BR6" s="41" t="s">
        <v>121</v>
      </c>
      <c r="CL6" s="30" t="str">
        <f t="shared" ref="CL6:CM6" si="4">SUBSTITUTE(ADDRESS(1,COLUMN(),4),"1","")</f>
        <v>CL</v>
      </c>
      <c r="CM6" s="30" t="str">
        <f t="shared" si="4"/>
        <v>CM</v>
      </c>
    </row>
    <row r="7" spans="1:91" x14ac:dyDescent="0.35">
      <c r="B7" s="30" t="s">
        <v>122</v>
      </c>
      <c r="C7" s="30" t="s">
        <v>122</v>
      </c>
      <c r="D7" s="30" t="s">
        <v>122</v>
      </c>
      <c r="E7" s="30" t="s">
        <v>122</v>
      </c>
      <c r="F7" s="30" t="s">
        <v>122</v>
      </c>
      <c r="G7" s="30" t="s">
        <v>122</v>
      </c>
      <c r="H7" s="30" t="s">
        <v>122</v>
      </c>
      <c r="I7" s="30" t="s">
        <v>122</v>
      </c>
      <c r="J7" s="30" t="s">
        <v>122</v>
      </c>
      <c r="K7" s="30" t="s">
        <v>122</v>
      </c>
      <c r="L7" s="30" t="s">
        <v>122</v>
      </c>
      <c r="M7" s="30" t="s">
        <v>122</v>
      </c>
      <c r="N7" s="30" t="s">
        <v>122</v>
      </c>
      <c r="O7" s="30" t="s">
        <v>254</v>
      </c>
      <c r="P7" s="30">
        <f>COLUMNS($P:P)</f>
        <v>1</v>
      </c>
      <c r="Q7" s="30">
        <f>COLUMNS($P:Q)</f>
        <v>2</v>
      </c>
      <c r="R7" s="30">
        <f>COLUMNS($P:R)</f>
        <v>3</v>
      </c>
      <c r="S7" s="30">
        <f>COLUMNS($P:S)</f>
        <v>4</v>
      </c>
      <c r="T7" s="30">
        <f>COLUMNS($P:T)</f>
        <v>5</v>
      </c>
      <c r="U7" s="30">
        <f>COLUMNS($P:U)</f>
        <v>6</v>
      </c>
      <c r="V7" s="30">
        <f>COLUMNS($P:V)</f>
        <v>7</v>
      </c>
      <c r="W7" s="30">
        <f>COLUMNS($P:W)</f>
        <v>8</v>
      </c>
      <c r="X7" s="30">
        <f>COLUMNS($P:X)</f>
        <v>9</v>
      </c>
      <c r="Y7" s="30">
        <f>COLUMNS($P:Y)</f>
        <v>10</v>
      </c>
      <c r="Z7" s="30">
        <f>COLUMNS($P:Z)</f>
        <v>11</v>
      </c>
      <c r="AA7" s="30">
        <f>COLUMNS($P:AA)</f>
        <v>12</v>
      </c>
      <c r="AB7" s="30">
        <f>COLUMNS($P:AB)</f>
        <v>13</v>
      </c>
      <c r="AC7" s="30">
        <f>COLUMNS($P:AC)</f>
        <v>14</v>
      </c>
      <c r="AD7" s="30">
        <f>COLUMNS($P:AD)</f>
        <v>15</v>
      </c>
      <c r="AE7" s="30">
        <f>COLUMNS($P:AE)</f>
        <v>16</v>
      </c>
      <c r="AF7" s="30">
        <f>COLUMNS($P:AF)</f>
        <v>17</v>
      </c>
      <c r="AG7" s="30">
        <f>COLUMNS($P:AG)</f>
        <v>18</v>
      </c>
      <c r="AH7" s="30">
        <f>COLUMNS($P:AH)</f>
        <v>19</v>
      </c>
      <c r="AI7" s="30">
        <f>COLUMNS($P:AI)</f>
        <v>20</v>
      </c>
      <c r="AJ7" s="30">
        <f>COLUMNS($P:AJ)</f>
        <v>21</v>
      </c>
      <c r="AK7" s="30">
        <f>COLUMNS($P:AK)</f>
        <v>22</v>
      </c>
      <c r="AL7" s="30">
        <f>COLUMNS($P:AL)</f>
        <v>23</v>
      </c>
      <c r="AM7" s="30">
        <f>COLUMNS($P:AM)</f>
        <v>24</v>
      </c>
      <c r="AN7" s="30">
        <f>COLUMNS($P:AN)</f>
        <v>25</v>
      </c>
      <c r="AO7" s="30">
        <f>COLUMNS($P:AO)</f>
        <v>26</v>
      </c>
      <c r="AP7" s="30">
        <f>COLUMNS($AP:AP)</f>
        <v>1</v>
      </c>
      <c r="AQ7" s="30">
        <f>COLUMNS($AP:AQ)</f>
        <v>2</v>
      </c>
      <c r="AR7" s="30">
        <f>COLUMNS($AP:AR)</f>
        <v>3</v>
      </c>
      <c r="AS7" s="30">
        <f>COLUMNS($AP:AS)</f>
        <v>4</v>
      </c>
      <c r="AT7" s="30">
        <f>COLUMNS($AP:AT)</f>
        <v>5</v>
      </c>
      <c r="AU7" s="30">
        <f>COLUMNS($AP:AU)</f>
        <v>6</v>
      </c>
      <c r="AV7" s="30">
        <f>COLUMNS($AP:AV)</f>
        <v>7</v>
      </c>
      <c r="AW7" s="30">
        <f>COLUMNS($AP:AW)</f>
        <v>8</v>
      </c>
      <c r="AX7" s="30">
        <f>COLUMNS($AP:AX)</f>
        <v>9</v>
      </c>
      <c r="AY7" s="30">
        <f>COLUMNS($AP:AY)</f>
        <v>10</v>
      </c>
      <c r="AZ7" s="30">
        <f>COLUMNS($AP:AZ)</f>
        <v>11</v>
      </c>
      <c r="BA7" s="30">
        <f>COLUMNS($AP:BA)</f>
        <v>12</v>
      </c>
      <c r="BB7" s="30">
        <f>COLUMNS($AP:BB)</f>
        <v>13</v>
      </c>
      <c r="BC7" s="30">
        <f>COLUMNS($AP:BC)</f>
        <v>14</v>
      </c>
      <c r="BD7" s="30">
        <f>COLUMNS($AP:BD)</f>
        <v>15</v>
      </c>
      <c r="BE7" s="30">
        <f>COLUMNS($AP:BE)</f>
        <v>16</v>
      </c>
      <c r="BF7" s="30">
        <f>COLUMNS($AP:BF)</f>
        <v>17</v>
      </c>
      <c r="BG7" s="30">
        <f>COLUMNS($AP:BG)</f>
        <v>18</v>
      </c>
      <c r="BH7" s="30">
        <f>COLUMNS($AP:BH)</f>
        <v>19</v>
      </c>
      <c r="BI7" s="30">
        <f>COLUMNS($AP:BI)</f>
        <v>20</v>
      </c>
      <c r="BJ7" s="30">
        <f>COLUMNS($AP:BJ)</f>
        <v>21</v>
      </c>
      <c r="BK7" s="30">
        <f>COLUMNS($AP:BK)</f>
        <v>22</v>
      </c>
      <c r="BL7" s="30">
        <f>COLUMNS($AP:BL)</f>
        <v>23</v>
      </c>
      <c r="BM7" s="30">
        <f>COLUMNS($AP:BM)</f>
        <v>24</v>
      </c>
      <c r="BN7" s="30">
        <f>COLUMNS($AP:BN)</f>
        <v>25</v>
      </c>
      <c r="BO7" s="30">
        <f>COLUMNS($AP:BO)</f>
        <v>26</v>
      </c>
      <c r="BP7" s="30" t="s">
        <v>255</v>
      </c>
      <c r="BQ7" s="30" t="s">
        <v>256</v>
      </c>
      <c r="BR7" s="30">
        <f>COLUMNS($BR:BR)</f>
        <v>1</v>
      </c>
      <c r="BS7" s="30">
        <f>COLUMNS($BR:BS)</f>
        <v>2</v>
      </c>
      <c r="BT7" s="30">
        <f>COLUMNS($BR:BT)</f>
        <v>3</v>
      </c>
      <c r="BU7" s="30">
        <f>COLUMNS($BR:BU)</f>
        <v>4</v>
      </c>
      <c r="BV7" s="30">
        <f>COLUMNS($BR:BV)</f>
        <v>5</v>
      </c>
      <c r="BW7" s="30">
        <f>COLUMNS($BR:BW)</f>
        <v>6</v>
      </c>
      <c r="BX7" s="30">
        <f>COLUMNS($BR:BX)</f>
        <v>7</v>
      </c>
      <c r="BY7" s="30">
        <f>COLUMNS($BR:BY)</f>
        <v>8</v>
      </c>
      <c r="BZ7" s="30">
        <f>COLUMNS($BR:BZ)</f>
        <v>9</v>
      </c>
      <c r="CA7" s="30">
        <f>COLUMNS($BR:CA)</f>
        <v>10</v>
      </c>
      <c r="CB7" s="30">
        <f>COLUMNS($BR:CB)</f>
        <v>11</v>
      </c>
      <c r="CC7" s="30">
        <f>COLUMNS($BR:CC)</f>
        <v>12</v>
      </c>
      <c r="CD7" s="30">
        <f>COLUMNS($BR:CD)</f>
        <v>13</v>
      </c>
      <c r="CE7" s="30">
        <f>COLUMNS($BR:CE)</f>
        <v>14</v>
      </c>
      <c r="CF7" s="30">
        <f>COLUMNS($BR:CF)</f>
        <v>15</v>
      </c>
      <c r="CG7" s="30">
        <f>COLUMNS($BR:CG)</f>
        <v>16</v>
      </c>
      <c r="CH7" s="30">
        <f>COLUMNS($BR:CH)</f>
        <v>17</v>
      </c>
      <c r="CI7" s="30">
        <f>COLUMNS($BR:CI)</f>
        <v>18</v>
      </c>
      <c r="CJ7" s="30">
        <f>COLUMNS($BR:CJ)</f>
        <v>19</v>
      </c>
      <c r="CK7" s="30">
        <f>COLUMNS($BR:CK)</f>
        <v>20</v>
      </c>
      <c r="CL7" s="30" t="s">
        <v>257</v>
      </c>
      <c r="CM7" s="30" t="s">
        <v>258</v>
      </c>
    </row>
    <row r="9" spans="1:91" x14ac:dyDescent="0.35">
      <c r="B9" s="2" t="s">
        <v>161</v>
      </c>
      <c r="D9" s="36">
        <f t="shared" ref="D9:O9" si="5">SUBTOTAL(9,D13:D63)</f>
        <v>0</v>
      </c>
      <c r="E9" s="36">
        <f t="shared" si="5"/>
        <v>0</v>
      </c>
      <c r="F9" s="36">
        <f t="shared" si="5"/>
        <v>0</v>
      </c>
      <c r="G9" s="36">
        <f t="shared" si="5"/>
        <v>0</v>
      </c>
      <c r="H9" s="36">
        <f t="shared" si="5"/>
        <v>0</v>
      </c>
      <c r="I9" s="36">
        <f t="shared" si="5"/>
        <v>0</v>
      </c>
      <c r="J9" s="36">
        <f t="shared" si="5"/>
        <v>0</v>
      </c>
      <c r="K9" s="36">
        <f t="shared" si="5"/>
        <v>0</v>
      </c>
      <c r="L9" s="36">
        <f t="shared" si="5"/>
        <v>0</v>
      </c>
      <c r="M9" s="36">
        <f t="shared" si="5"/>
        <v>0</v>
      </c>
      <c r="N9" s="36">
        <f t="shared" si="5"/>
        <v>0</v>
      </c>
      <c r="O9" s="36">
        <f t="shared" si="5"/>
        <v>0</v>
      </c>
      <c r="AP9" s="36">
        <f>SUBTOTAL(9,AP13:AP63)</f>
        <v>0</v>
      </c>
      <c r="AQ9" s="36">
        <f t="shared" ref="AQ9:BO9" si="6">SUBTOTAL(9,AQ13:AQ63)</f>
        <v>0</v>
      </c>
      <c r="AR9" s="36">
        <f t="shared" si="6"/>
        <v>0</v>
      </c>
      <c r="AS9" s="36">
        <f t="shared" si="6"/>
        <v>0</v>
      </c>
      <c r="AT9" s="36">
        <f t="shared" si="6"/>
        <v>0</v>
      </c>
      <c r="AU9" s="36">
        <f t="shared" si="6"/>
        <v>0</v>
      </c>
      <c r="AV9" s="36">
        <f t="shared" si="6"/>
        <v>0</v>
      </c>
      <c r="AW9" s="36">
        <f t="shared" si="6"/>
        <v>0</v>
      </c>
      <c r="AX9" s="36">
        <f t="shared" si="6"/>
        <v>0</v>
      </c>
      <c r="AY9" s="36">
        <f t="shared" si="6"/>
        <v>0</v>
      </c>
      <c r="AZ9" s="36">
        <f t="shared" si="6"/>
        <v>0</v>
      </c>
      <c r="BA9" s="36">
        <f t="shared" si="6"/>
        <v>0</v>
      </c>
      <c r="BB9" s="36">
        <f t="shared" si="6"/>
        <v>0</v>
      </c>
      <c r="BC9" s="36">
        <f t="shared" si="6"/>
        <v>0</v>
      </c>
      <c r="BD9" s="36">
        <f t="shared" si="6"/>
        <v>0</v>
      </c>
      <c r="BE9" s="36">
        <f t="shared" si="6"/>
        <v>0</v>
      </c>
      <c r="BF9" s="36">
        <f t="shared" si="6"/>
        <v>0</v>
      </c>
      <c r="BG9" s="36">
        <f t="shared" si="6"/>
        <v>0</v>
      </c>
      <c r="BH9" s="36">
        <f t="shared" si="6"/>
        <v>0</v>
      </c>
      <c r="BI9" s="36">
        <f t="shared" ref="BI9:BM9" si="7">SUBTOTAL(9,BI13:BI63)</f>
        <v>0</v>
      </c>
      <c r="BJ9" s="36">
        <f t="shared" si="7"/>
        <v>0</v>
      </c>
      <c r="BK9" s="36"/>
      <c r="BL9" s="36"/>
      <c r="BM9" s="36">
        <f t="shared" si="7"/>
        <v>0</v>
      </c>
      <c r="BN9" s="36">
        <f t="shared" si="6"/>
        <v>0</v>
      </c>
      <c r="BO9" s="36">
        <f t="shared" si="6"/>
        <v>0</v>
      </c>
      <c r="BP9" s="36">
        <f>SUBTOTAL(9,BP13:BP63)</f>
        <v>0</v>
      </c>
      <c r="BQ9" s="36">
        <f>SUBTOTAL(9,BQ13:BQ63)</f>
        <v>0</v>
      </c>
      <c r="BR9" s="36">
        <f>SUBTOTAL(9,BR13:BR63)</f>
        <v>0</v>
      </c>
      <c r="BS9" s="36">
        <f t="shared" ref="BS9:CK9" si="8">SUBTOTAL(9,BS13:BS63)</f>
        <v>0</v>
      </c>
      <c r="BT9" s="36">
        <f t="shared" si="8"/>
        <v>0</v>
      </c>
      <c r="BU9" s="36">
        <f t="shared" si="8"/>
        <v>0</v>
      </c>
      <c r="BV9" s="36">
        <f t="shared" si="8"/>
        <v>0</v>
      </c>
      <c r="BW9" s="36">
        <f t="shared" si="8"/>
        <v>0</v>
      </c>
      <c r="BX9" s="36">
        <f t="shared" si="8"/>
        <v>0</v>
      </c>
      <c r="BY9" s="36">
        <f t="shared" si="8"/>
        <v>0</v>
      </c>
      <c r="BZ9" s="36">
        <f t="shared" si="8"/>
        <v>0</v>
      </c>
      <c r="CA9" s="36">
        <f t="shared" si="8"/>
        <v>0</v>
      </c>
      <c r="CB9" s="36">
        <f t="shared" si="8"/>
        <v>0</v>
      </c>
      <c r="CC9" s="36">
        <f t="shared" si="8"/>
        <v>0</v>
      </c>
      <c r="CD9" s="36">
        <f t="shared" si="8"/>
        <v>0</v>
      </c>
      <c r="CE9" s="36">
        <f t="shared" si="8"/>
        <v>0</v>
      </c>
      <c r="CF9" s="36">
        <f t="shared" si="8"/>
        <v>0</v>
      </c>
      <c r="CG9" s="36">
        <f t="shared" si="8"/>
        <v>0</v>
      </c>
      <c r="CH9" s="36">
        <f t="shared" si="8"/>
        <v>0</v>
      </c>
      <c r="CI9" s="36">
        <f t="shared" si="8"/>
        <v>0</v>
      </c>
      <c r="CJ9" s="36">
        <f t="shared" si="8"/>
        <v>0</v>
      </c>
      <c r="CK9" s="36">
        <f t="shared" si="8"/>
        <v>0</v>
      </c>
      <c r="CL9" s="36">
        <f>SUBTOTAL(9,CL13:CL63)</f>
        <v>0</v>
      </c>
      <c r="CM9" s="36">
        <f>SUBTOTAL(9,CM13:CM63)</f>
        <v>0</v>
      </c>
    </row>
    <row r="10" spans="1:91" ht="15.6" thickBot="1" x14ac:dyDescent="0.4"/>
    <row r="11" spans="1:91" ht="15.6" thickBot="1" x14ac:dyDescent="0.4">
      <c r="B11" s="43" t="s">
        <v>232</v>
      </c>
      <c r="C11" s="45"/>
      <c r="D11" s="43" t="s">
        <v>233</v>
      </c>
      <c r="E11" s="44"/>
      <c r="F11" s="44"/>
      <c r="G11" s="44"/>
      <c r="H11" s="44"/>
      <c r="I11" s="44"/>
      <c r="J11" s="44"/>
      <c r="K11" s="44"/>
      <c r="L11" s="44"/>
      <c r="M11" s="44"/>
      <c r="N11" s="44"/>
      <c r="O11" s="45"/>
      <c r="P11" s="43" t="s">
        <v>169</v>
      </c>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5"/>
      <c r="AP11" s="43" t="s">
        <v>170</v>
      </c>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5"/>
      <c r="BR11" s="43" t="s">
        <v>172</v>
      </c>
      <c r="BS11" s="44"/>
      <c r="BT11" s="44"/>
      <c r="BU11" s="44"/>
      <c r="BV11" s="44"/>
      <c r="BW11" s="44"/>
      <c r="BX11" s="44"/>
      <c r="BY11" s="44"/>
      <c r="BZ11" s="44"/>
      <c r="CA11" s="44"/>
      <c r="CB11" s="44"/>
      <c r="CC11" s="44"/>
      <c r="CD11" s="44"/>
      <c r="CE11" s="44"/>
      <c r="CF11" s="44"/>
      <c r="CG11" s="44"/>
      <c r="CH11" s="44"/>
      <c r="CI11" s="44"/>
      <c r="CJ11" s="44"/>
      <c r="CK11" s="44"/>
      <c r="CL11" s="44"/>
      <c r="CM11" s="45"/>
    </row>
    <row r="12" spans="1:91" ht="45" x14ac:dyDescent="0.35">
      <c r="A12" s="46" t="s">
        <v>174</v>
      </c>
      <c r="B12" s="47" t="s">
        <v>259</v>
      </c>
      <c r="C12" s="47" t="s">
        <v>260</v>
      </c>
      <c r="D12" s="47" t="s">
        <v>237</v>
      </c>
      <c r="E12" s="47" t="s">
        <v>261</v>
      </c>
      <c r="F12" s="47" t="s">
        <v>239</v>
      </c>
      <c r="G12" s="47" t="s">
        <v>262</v>
      </c>
      <c r="H12" s="47" t="s">
        <v>263</v>
      </c>
      <c r="I12" s="47" t="s">
        <v>264</v>
      </c>
      <c r="J12" s="47" t="s">
        <v>265</v>
      </c>
      <c r="K12" s="47" t="s">
        <v>266</v>
      </c>
      <c r="L12" s="47" t="s">
        <v>267</v>
      </c>
      <c r="M12" s="47" t="s">
        <v>244</v>
      </c>
      <c r="N12" s="47" t="s">
        <v>250</v>
      </c>
      <c r="O12" s="47" t="s">
        <v>251</v>
      </c>
      <c r="P12" s="47" t="str">
        <f t="shared" ref="P12:AO12" ca="1" si="9">IF(ISBLANK(OFFSET(program_anchor,P$7,0)),inactive,OFFSET(program_anchor,P$7,0)&amp;+CHAR(10)&amp;+"%")</f>
        <v>NOT IN USE</v>
      </c>
      <c r="Q12" s="47" t="str">
        <f ca="1">IF(ISBLANK(OFFSET(program_anchor,Q$7,0)),inactive,OFFSET(program_anchor,Q$7,0)&amp;+CHAR(10)&amp;+"%")</f>
        <v>NOT IN USE</v>
      </c>
      <c r="R12" s="47" t="str">
        <f t="shared" ca="1" si="9"/>
        <v>NOT IN USE</v>
      </c>
      <c r="S12" s="47" t="str">
        <f t="shared" ca="1" si="9"/>
        <v>NOT IN USE</v>
      </c>
      <c r="T12" s="47" t="str">
        <f t="shared" ca="1" si="9"/>
        <v>NOT IN USE</v>
      </c>
      <c r="U12" s="47" t="str">
        <f t="shared" ca="1" si="9"/>
        <v>NOT IN USE</v>
      </c>
      <c r="V12" s="47" t="str">
        <f t="shared" ca="1" si="9"/>
        <v>NOT IN USE</v>
      </c>
      <c r="W12" s="47" t="str">
        <f t="shared" ca="1" si="9"/>
        <v>NOT IN USE</v>
      </c>
      <c r="X12" s="47" t="str">
        <f t="shared" ca="1" si="9"/>
        <v>NOT IN USE</v>
      </c>
      <c r="Y12" s="47" t="str">
        <f t="shared" ca="1" si="9"/>
        <v>NOT IN USE</v>
      </c>
      <c r="Z12" s="47" t="str">
        <f t="shared" ca="1" si="9"/>
        <v>NOT IN USE</v>
      </c>
      <c r="AA12" s="47" t="str">
        <f t="shared" ca="1" si="9"/>
        <v>NOT IN USE</v>
      </c>
      <c r="AB12" s="47" t="str">
        <f t="shared" ca="1" si="9"/>
        <v>NOT IN USE</v>
      </c>
      <c r="AC12" s="47" t="str">
        <f t="shared" ca="1" si="9"/>
        <v>NOT IN USE</v>
      </c>
      <c r="AD12" s="47" t="str">
        <f t="shared" ca="1" si="9"/>
        <v>NOT IN USE</v>
      </c>
      <c r="AE12" s="47" t="str">
        <f t="shared" ca="1" si="9"/>
        <v>NOT IN USE</v>
      </c>
      <c r="AF12" s="47" t="str">
        <f t="shared" ca="1" si="9"/>
        <v>NOT IN USE</v>
      </c>
      <c r="AG12" s="47" t="str">
        <f t="shared" ca="1" si="9"/>
        <v>NOT IN USE</v>
      </c>
      <c r="AH12" s="47" t="str">
        <f t="shared" ca="1" si="9"/>
        <v>NOT IN USE</v>
      </c>
      <c r="AI12" s="47" t="str">
        <f t="shared" ca="1" si="9"/>
        <v>NOT IN USE</v>
      </c>
      <c r="AJ12" s="47" t="str">
        <f t="shared" ca="1" si="9"/>
        <v>Corporate
%</v>
      </c>
      <c r="AK12" s="47" t="str">
        <f t="shared" ca="1" si="9"/>
        <v>Commercial
%</v>
      </c>
      <c r="AL12" s="47" t="str">
        <f t="shared" ca="1" si="9"/>
        <v>Fundraising
%</v>
      </c>
      <c r="AM12" s="47" t="str">
        <f t="shared" ca="1" si="9"/>
        <v>Accom
%</v>
      </c>
      <c r="AN12" s="47" t="str">
        <f t="shared" ca="1" si="9"/>
        <v>Health
%</v>
      </c>
      <c r="AO12" s="47" t="str">
        <f t="shared" ca="1" si="9"/>
        <v>Indirect OH
%</v>
      </c>
      <c r="AP12" s="47" t="str">
        <f t="shared" ref="AP12:BO12" ca="1" si="10">IF(ISBLANK(OFFSET(program_anchor,AP$7,0)),inactive,OFFSET(program_anchor,AP$7,0)&amp;+CHAR(10)&amp;+"$")</f>
        <v>NOT IN USE</v>
      </c>
      <c r="AQ12" s="47" t="str">
        <f t="shared" ca="1" si="10"/>
        <v>NOT IN USE</v>
      </c>
      <c r="AR12" s="47" t="str">
        <f t="shared" ca="1" si="10"/>
        <v>NOT IN USE</v>
      </c>
      <c r="AS12" s="47" t="str">
        <f t="shared" ca="1" si="10"/>
        <v>NOT IN USE</v>
      </c>
      <c r="AT12" s="47" t="str">
        <f t="shared" ca="1" si="10"/>
        <v>NOT IN USE</v>
      </c>
      <c r="AU12" s="47" t="str">
        <f t="shared" ca="1" si="10"/>
        <v>NOT IN USE</v>
      </c>
      <c r="AV12" s="47" t="str">
        <f t="shared" ca="1" si="10"/>
        <v>NOT IN USE</v>
      </c>
      <c r="AW12" s="47" t="str">
        <f t="shared" ca="1" si="10"/>
        <v>NOT IN USE</v>
      </c>
      <c r="AX12" s="47" t="str">
        <f t="shared" ca="1" si="10"/>
        <v>NOT IN USE</v>
      </c>
      <c r="AY12" s="47" t="str">
        <f t="shared" ca="1" si="10"/>
        <v>NOT IN USE</v>
      </c>
      <c r="AZ12" s="47" t="str">
        <f t="shared" ca="1" si="10"/>
        <v>NOT IN USE</v>
      </c>
      <c r="BA12" s="47" t="str">
        <f t="shared" ca="1" si="10"/>
        <v>NOT IN USE</v>
      </c>
      <c r="BB12" s="47" t="str">
        <f t="shared" ca="1" si="10"/>
        <v>NOT IN USE</v>
      </c>
      <c r="BC12" s="47" t="str">
        <f t="shared" ca="1" si="10"/>
        <v>NOT IN USE</v>
      </c>
      <c r="BD12" s="47" t="str">
        <f t="shared" ca="1" si="10"/>
        <v>NOT IN USE</v>
      </c>
      <c r="BE12" s="47" t="str">
        <f t="shared" ca="1" si="10"/>
        <v>NOT IN USE</v>
      </c>
      <c r="BF12" s="47" t="str">
        <f t="shared" ca="1" si="10"/>
        <v>NOT IN USE</v>
      </c>
      <c r="BG12" s="47" t="str">
        <f t="shared" ca="1" si="10"/>
        <v>NOT IN USE</v>
      </c>
      <c r="BH12" s="47" t="str">
        <f t="shared" ca="1" si="10"/>
        <v>NOT IN USE</v>
      </c>
      <c r="BI12" s="47" t="str">
        <f t="shared" ca="1" si="10"/>
        <v>NOT IN USE</v>
      </c>
      <c r="BJ12" s="47" t="str">
        <f t="shared" ca="1" si="10"/>
        <v>Corporate
$</v>
      </c>
      <c r="BK12" s="47" t="str">
        <f t="shared" ca="1" si="10"/>
        <v>Commercial
$</v>
      </c>
      <c r="BL12" s="47" t="str">
        <f t="shared" ca="1" si="10"/>
        <v>Fundraising
$</v>
      </c>
      <c r="BM12" s="47" t="str">
        <f t="shared" ca="1" si="10"/>
        <v>Accom
$</v>
      </c>
      <c r="BN12" s="47" t="str">
        <f t="shared" ca="1" si="10"/>
        <v>Health
$</v>
      </c>
      <c r="BO12" s="47" t="str">
        <f t="shared" ca="1" si="10"/>
        <v>Indirect OH
$</v>
      </c>
      <c r="BP12" s="47" t="s">
        <v>207</v>
      </c>
      <c r="BQ12" s="47" t="s">
        <v>208</v>
      </c>
      <c r="BR12" s="47" t="str">
        <f t="shared" ref="BR12:CK12" ca="1" si="11">IF(ISBLANK(OFFSET(house_anchor,BR$7,0)),inactive,OFFSET(house_anchor,BR$7,0)&amp;+CHAR(10)&amp;+"$")</f>
        <v>NOT IN USE</v>
      </c>
      <c r="BS12" s="47" t="str">
        <f t="shared" ca="1" si="11"/>
        <v>NOT IN USE</v>
      </c>
      <c r="BT12" s="47" t="str">
        <f t="shared" ca="1" si="11"/>
        <v>NOT IN USE</v>
      </c>
      <c r="BU12" s="47" t="str">
        <f t="shared" ca="1" si="11"/>
        <v>NOT IN USE</v>
      </c>
      <c r="BV12" s="47" t="str">
        <f t="shared" ca="1" si="11"/>
        <v>NOT IN USE</v>
      </c>
      <c r="BW12" s="47" t="str">
        <f t="shared" ca="1" si="11"/>
        <v>NOT IN USE</v>
      </c>
      <c r="BX12" s="47" t="str">
        <f t="shared" ca="1" si="11"/>
        <v>NOT IN USE</v>
      </c>
      <c r="BY12" s="47" t="str">
        <f t="shared" ca="1" si="11"/>
        <v>NOT IN USE</v>
      </c>
      <c r="BZ12" s="47" t="str">
        <f t="shared" ca="1" si="11"/>
        <v>NOT IN USE</v>
      </c>
      <c r="CA12" s="47" t="str">
        <f t="shared" ca="1" si="11"/>
        <v>NOT IN USE</v>
      </c>
      <c r="CB12" s="47" t="str">
        <f t="shared" ca="1" si="11"/>
        <v>NOT IN USE</v>
      </c>
      <c r="CC12" s="47" t="str">
        <f t="shared" ca="1" si="11"/>
        <v>NOT IN USE</v>
      </c>
      <c r="CD12" s="47" t="str">
        <f t="shared" ca="1" si="11"/>
        <v>NOT IN USE</v>
      </c>
      <c r="CE12" s="47" t="str">
        <f t="shared" ca="1" si="11"/>
        <v>NOT IN USE</v>
      </c>
      <c r="CF12" s="47" t="str">
        <f t="shared" ca="1" si="11"/>
        <v>NOT IN USE</v>
      </c>
      <c r="CG12" s="47" t="str">
        <f t="shared" ca="1" si="11"/>
        <v>NOT IN USE</v>
      </c>
      <c r="CH12" s="47" t="str">
        <f t="shared" ca="1" si="11"/>
        <v>NOT IN USE</v>
      </c>
      <c r="CI12" s="47" t="str">
        <f t="shared" ca="1" si="11"/>
        <v>NOT IN USE</v>
      </c>
      <c r="CJ12" s="47" t="str">
        <f t="shared" ca="1" si="11"/>
        <v>NOT IN USE</v>
      </c>
      <c r="CK12" s="47" t="str">
        <f t="shared" ca="1" si="11"/>
        <v>NOT IN USE</v>
      </c>
      <c r="CL12" s="47" t="s">
        <v>207</v>
      </c>
      <c r="CM12" s="47" t="s">
        <v>208</v>
      </c>
    </row>
    <row r="13" spans="1:91" x14ac:dyDescent="0.35">
      <c r="A13" s="48">
        <f>ROWS($12:13)-1</f>
        <v>1</v>
      </c>
      <c r="B13" s="90"/>
      <c r="C13" s="90"/>
      <c r="D13" s="91"/>
      <c r="E13" s="91"/>
      <c r="F13" s="91"/>
      <c r="G13" s="91"/>
      <c r="H13" s="91"/>
      <c r="I13" s="91"/>
      <c r="J13" s="91"/>
      <c r="K13" s="91"/>
      <c r="L13" s="91"/>
      <c r="M13" s="91"/>
      <c r="N13" s="91"/>
      <c r="O13" s="92">
        <f t="shared" ref="O13:O31" si="12">SUM(D13:N13)</f>
        <v>0</v>
      </c>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4">
        <f>IF(O13=0,0,1-SUM(P13:AN13))</f>
        <v>0</v>
      </c>
      <c r="AP13" s="94">
        <f t="shared" ref="AP13:BI13" si="13">ROUND($O13*P13,0)</f>
        <v>0</v>
      </c>
      <c r="AQ13" s="26">
        <f t="shared" si="13"/>
        <v>0</v>
      </c>
      <c r="AR13" s="26">
        <f t="shared" si="13"/>
        <v>0</v>
      </c>
      <c r="AS13" s="26">
        <f t="shared" si="13"/>
        <v>0</v>
      </c>
      <c r="AT13" s="26">
        <f t="shared" si="13"/>
        <v>0</v>
      </c>
      <c r="AU13" s="26">
        <f t="shared" si="13"/>
        <v>0</v>
      </c>
      <c r="AV13" s="26">
        <f t="shared" si="13"/>
        <v>0</v>
      </c>
      <c r="AW13" s="26">
        <f t="shared" si="13"/>
        <v>0</v>
      </c>
      <c r="AX13" s="26">
        <f t="shared" si="13"/>
        <v>0</v>
      </c>
      <c r="AY13" s="26">
        <f t="shared" si="13"/>
        <v>0</v>
      </c>
      <c r="AZ13" s="26">
        <f t="shared" si="13"/>
        <v>0</v>
      </c>
      <c r="BA13" s="26">
        <f t="shared" si="13"/>
        <v>0</v>
      </c>
      <c r="BB13" s="26">
        <f t="shared" si="13"/>
        <v>0</v>
      </c>
      <c r="BC13" s="26">
        <f t="shared" si="13"/>
        <v>0</v>
      </c>
      <c r="BD13" s="26">
        <f t="shared" si="13"/>
        <v>0</v>
      </c>
      <c r="BE13" s="26">
        <f t="shared" si="13"/>
        <v>0</v>
      </c>
      <c r="BF13" s="26">
        <f t="shared" si="13"/>
        <v>0</v>
      </c>
      <c r="BG13" s="26">
        <f t="shared" si="13"/>
        <v>0</v>
      </c>
      <c r="BH13" s="26">
        <f t="shared" si="13"/>
        <v>0</v>
      </c>
      <c r="BI13" s="26">
        <f t="shared" si="13"/>
        <v>0</v>
      </c>
      <c r="BJ13" s="26">
        <f t="shared" ref="BJ13" si="14">ROUND($O13*AL13,0)</f>
        <v>0</v>
      </c>
      <c r="BK13" s="26">
        <f t="shared" ref="BK13" si="15">ROUND($O13*AM13,0)</f>
        <v>0</v>
      </c>
      <c r="BL13" s="26">
        <f t="shared" ref="BL13" si="16">ROUND($O13*AN13,0)</f>
        <v>0</v>
      </c>
      <c r="BM13" s="26">
        <f t="shared" ref="BM13" si="17">ROUND($O13*AO13,0)</f>
        <v>0</v>
      </c>
      <c r="BN13" s="26">
        <f t="shared" ref="BN13:BN25" si="18">ROUND($O13*AN13,0)</f>
        <v>0</v>
      </c>
      <c r="BO13" s="107">
        <f t="shared" ref="BO13:BO44" si="19">+O13-SUM(AP13:BN13)</f>
        <v>0</v>
      </c>
      <c r="BP13" s="34">
        <f>SUM(AP13:BO13)</f>
        <v>0</v>
      </c>
      <c r="BQ13" s="34">
        <f t="shared" ref="BQ13:BQ44" si="20">+BP13-O13</f>
        <v>0</v>
      </c>
      <c r="BR13" s="108">
        <f t="shared" ref="BR13:BR44" si="21">+BM13-SUM(BS13:CK13)</f>
        <v>0</v>
      </c>
      <c r="BS13" s="91"/>
      <c r="BT13" s="91"/>
      <c r="BU13" s="91"/>
      <c r="BV13" s="91"/>
      <c r="BW13" s="91"/>
      <c r="BX13" s="91"/>
      <c r="BY13" s="91"/>
      <c r="BZ13" s="91"/>
      <c r="CA13" s="91"/>
      <c r="CB13" s="91"/>
      <c r="CC13" s="91"/>
      <c r="CD13" s="91"/>
      <c r="CE13" s="91"/>
      <c r="CF13" s="91"/>
      <c r="CG13" s="91"/>
      <c r="CH13" s="91"/>
      <c r="CI13" s="91"/>
      <c r="CJ13" s="91"/>
      <c r="CK13" s="91"/>
      <c r="CL13" s="34">
        <f t="shared" ref="CL13:CL44" si="22">SUM(BR13:CK13)</f>
        <v>0</v>
      </c>
      <c r="CM13" s="94">
        <f t="shared" ref="CM13:CM44" si="23">+CL13-BM13</f>
        <v>0</v>
      </c>
    </row>
    <row r="14" spans="1:91" x14ac:dyDescent="0.35">
      <c r="A14" s="62">
        <f>ROWS($12:14)-1</f>
        <v>2</v>
      </c>
      <c r="B14" s="95"/>
      <c r="C14" s="95"/>
      <c r="D14" s="96"/>
      <c r="E14" s="96"/>
      <c r="F14" s="96"/>
      <c r="G14" s="96"/>
      <c r="H14" s="96"/>
      <c r="I14" s="96"/>
      <c r="J14" s="96"/>
      <c r="K14" s="96"/>
      <c r="L14" s="96"/>
      <c r="M14" s="96"/>
      <c r="N14" s="96"/>
      <c r="O14" s="97">
        <f t="shared" si="12"/>
        <v>0</v>
      </c>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28">
        <f t="shared" ref="AO14:AO62" si="24">IF(O14=0,0,1-SUM(P14:AN14))</f>
        <v>0</v>
      </c>
      <c r="AP14" s="99">
        <f t="shared" ref="AP14:AP62" si="25">ROUND($O14*P14,0)</f>
        <v>0</v>
      </c>
      <c r="AQ14" s="27">
        <f t="shared" ref="AQ14:AQ25" si="26">ROUND($O14*Q14,0)</f>
        <v>0</v>
      </c>
      <c r="AR14" s="27">
        <f t="shared" ref="AR14:AR25" si="27">ROUND($O14*R14,0)</f>
        <v>0</v>
      </c>
      <c r="AS14" s="27">
        <f t="shared" ref="AS14:AS25" si="28">ROUND($O14*S14,0)</f>
        <v>0</v>
      </c>
      <c r="AT14" s="27">
        <f t="shared" ref="AT14:AT25" si="29">ROUND($O14*T14,0)</f>
        <v>0</v>
      </c>
      <c r="AU14" s="27">
        <f t="shared" ref="AU14:AU25" si="30">ROUND($O14*U14,0)</f>
        <v>0</v>
      </c>
      <c r="AV14" s="27">
        <f t="shared" ref="AV14:AV25" si="31">ROUND($O14*V14,0)</f>
        <v>0</v>
      </c>
      <c r="AW14" s="27">
        <f t="shared" ref="AW14:AW25" si="32">ROUND($O14*W14,0)</f>
        <v>0</v>
      </c>
      <c r="AX14" s="27">
        <f t="shared" ref="AX14:AX25" si="33">ROUND($O14*X14,0)</f>
        <v>0</v>
      </c>
      <c r="AY14" s="27">
        <f t="shared" ref="AY14:AY25" si="34">ROUND($O14*Y14,0)</f>
        <v>0</v>
      </c>
      <c r="AZ14" s="27">
        <f t="shared" ref="AZ14:AZ25" si="35">ROUND($O14*Z14,0)</f>
        <v>0</v>
      </c>
      <c r="BA14" s="27">
        <f t="shared" ref="BA14:BA25" si="36">ROUND($O14*AA14,0)</f>
        <v>0</v>
      </c>
      <c r="BB14" s="27">
        <f t="shared" ref="BB14:BB25" si="37">ROUND($O14*AB14,0)</f>
        <v>0</v>
      </c>
      <c r="BC14" s="27">
        <f t="shared" ref="BC14:BC25" si="38">ROUND($O14*AC14,0)</f>
        <v>0</v>
      </c>
      <c r="BD14" s="27">
        <f t="shared" ref="BD14:BD25" si="39">ROUND($O14*AD14,0)</f>
        <v>0</v>
      </c>
      <c r="BE14" s="27">
        <f t="shared" ref="BE14:BE25" si="40">ROUND($O14*AE14,0)</f>
        <v>0</v>
      </c>
      <c r="BF14" s="27">
        <f t="shared" ref="BF14:BF25" si="41">ROUND($O14*AF14,0)</f>
        <v>0</v>
      </c>
      <c r="BG14" s="27">
        <f t="shared" ref="BG14:BG25" si="42">ROUND($O14*AG14,0)</f>
        <v>0</v>
      </c>
      <c r="BH14" s="27">
        <f t="shared" ref="BH14:BH25" si="43">ROUND($O14*AH14,0)</f>
        <v>0</v>
      </c>
      <c r="BI14" s="27">
        <f t="shared" ref="BI14:BI28" si="44">ROUND($O14*AI14,0)</f>
        <v>0</v>
      </c>
      <c r="BJ14" s="26">
        <f t="shared" ref="BJ14:BJ62" si="45">ROUND($O14*AL14,0)</f>
        <v>0</v>
      </c>
      <c r="BK14" s="26">
        <f t="shared" ref="BK14:BK62" si="46">ROUND($O14*AM14,0)</f>
        <v>0</v>
      </c>
      <c r="BL14" s="26">
        <f t="shared" ref="BL14:BL62" si="47">ROUND($O14*AN14,0)</f>
        <v>0</v>
      </c>
      <c r="BM14" s="27">
        <f t="shared" ref="BM14:BM28" si="48">ROUND($O14*AM14,0)</f>
        <v>0</v>
      </c>
      <c r="BN14" s="27">
        <f t="shared" si="18"/>
        <v>0</v>
      </c>
      <c r="BO14" s="109">
        <f t="shared" si="19"/>
        <v>0</v>
      </c>
      <c r="BP14" s="36">
        <f>SUM(AP14:BO14)</f>
        <v>0</v>
      </c>
      <c r="BQ14" s="36">
        <f t="shared" si="20"/>
        <v>0</v>
      </c>
      <c r="BR14" s="110">
        <f t="shared" si="21"/>
        <v>0</v>
      </c>
      <c r="BS14" s="96"/>
      <c r="BT14" s="96"/>
      <c r="BU14" s="96"/>
      <c r="BV14" s="96"/>
      <c r="BW14" s="96"/>
      <c r="BX14" s="96"/>
      <c r="BY14" s="96"/>
      <c r="BZ14" s="96"/>
      <c r="CA14" s="96"/>
      <c r="CB14" s="96"/>
      <c r="CC14" s="96"/>
      <c r="CD14" s="96"/>
      <c r="CE14" s="96"/>
      <c r="CF14" s="96"/>
      <c r="CG14" s="96"/>
      <c r="CH14" s="96"/>
      <c r="CI14" s="96"/>
      <c r="CJ14" s="96"/>
      <c r="CK14" s="96"/>
      <c r="CL14" s="36">
        <f t="shared" si="22"/>
        <v>0</v>
      </c>
      <c r="CM14" s="99">
        <f t="shared" si="23"/>
        <v>0</v>
      </c>
    </row>
    <row r="15" spans="1:91" x14ac:dyDescent="0.35">
      <c r="A15" s="62">
        <f>ROWS($12:15)-1</f>
        <v>3</v>
      </c>
      <c r="B15" s="95"/>
      <c r="C15" s="95"/>
      <c r="D15" s="96"/>
      <c r="E15" s="96"/>
      <c r="F15" s="96"/>
      <c r="G15" s="96"/>
      <c r="H15" s="96"/>
      <c r="I15" s="96"/>
      <c r="J15" s="96"/>
      <c r="K15" s="96"/>
      <c r="L15" s="96"/>
      <c r="M15" s="96"/>
      <c r="N15" s="96"/>
      <c r="O15" s="97">
        <f t="shared" si="12"/>
        <v>0</v>
      </c>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28">
        <f t="shared" si="24"/>
        <v>0</v>
      </c>
      <c r="AP15" s="99">
        <f t="shared" si="25"/>
        <v>0</v>
      </c>
      <c r="AQ15" s="27">
        <f t="shared" si="26"/>
        <v>0</v>
      </c>
      <c r="AR15" s="27">
        <f t="shared" si="27"/>
        <v>0</v>
      </c>
      <c r="AS15" s="27">
        <f t="shared" si="28"/>
        <v>0</v>
      </c>
      <c r="AT15" s="27">
        <f t="shared" si="29"/>
        <v>0</v>
      </c>
      <c r="AU15" s="27">
        <f t="shared" si="30"/>
        <v>0</v>
      </c>
      <c r="AV15" s="27">
        <f t="shared" si="31"/>
        <v>0</v>
      </c>
      <c r="AW15" s="27">
        <f t="shared" si="32"/>
        <v>0</v>
      </c>
      <c r="AX15" s="27">
        <f t="shared" si="33"/>
        <v>0</v>
      </c>
      <c r="AY15" s="27">
        <f t="shared" si="34"/>
        <v>0</v>
      </c>
      <c r="AZ15" s="27">
        <f t="shared" si="35"/>
        <v>0</v>
      </c>
      <c r="BA15" s="27">
        <f t="shared" si="36"/>
        <v>0</v>
      </c>
      <c r="BB15" s="27">
        <f t="shared" si="37"/>
        <v>0</v>
      </c>
      <c r="BC15" s="27">
        <f t="shared" si="38"/>
        <v>0</v>
      </c>
      <c r="BD15" s="27">
        <f t="shared" si="39"/>
        <v>0</v>
      </c>
      <c r="BE15" s="27">
        <f t="shared" si="40"/>
        <v>0</v>
      </c>
      <c r="BF15" s="27">
        <f t="shared" si="41"/>
        <v>0</v>
      </c>
      <c r="BG15" s="27">
        <f t="shared" si="42"/>
        <v>0</v>
      </c>
      <c r="BH15" s="27">
        <f t="shared" si="43"/>
        <v>0</v>
      </c>
      <c r="BI15" s="27">
        <f t="shared" si="44"/>
        <v>0</v>
      </c>
      <c r="BJ15" s="26">
        <f t="shared" si="45"/>
        <v>0</v>
      </c>
      <c r="BK15" s="26">
        <f t="shared" si="46"/>
        <v>0</v>
      </c>
      <c r="BL15" s="26">
        <f t="shared" si="47"/>
        <v>0</v>
      </c>
      <c r="BM15" s="27">
        <f t="shared" si="48"/>
        <v>0</v>
      </c>
      <c r="BN15" s="27">
        <f t="shared" si="18"/>
        <v>0</v>
      </c>
      <c r="BO15" s="109">
        <f t="shared" si="19"/>
        <v>0</v>
      </c>
      <c r="BP15" s="36">
        <f>SUM(AP15:BO15)</f>
        <v>0</v>
      </c>
      <c r="BQ15" s="36">
        <f t="shared" si="20"/>
        <v>0</v>
      </c>
      <c r="BR15" s="110">
        <f t="shared" si="21"/>
        <v>0</v>
      </c>
      <c r="BS15" s="96"/>
      <c r="BT15" s="96"/>
      <c r="BU15" s="96"/>
      <c r="BV15" s="96"/>
      <c r="BW15" s="96"/>
      <c r="BX15" s="96"/>
      <c r="BY15" s="96"/>
      <c r="BZ15" s="96"/>
      <c r="CA15" s="96"/>
      <c r="CB15" s="96"/>
      <c r="CC15" s="96"/>
      <c r="CD15" s="96"/>
      <c r="CE15" s="96"/>
      <c r="CF15" s="96"/>
      <c r="CG15" s="96"/>
      <c r="CH15" s="96"/>
      <c r="CI15" s="96"/>
      <c r="CJ15" s="96"/>
      <c r="CK15" s="96"/>
      <c r="CL15" s="36">
        <f t="shared" si="22"/>
        <v>0</v>
      </c>
      <c r="CM15" s="99">
        <f t="shared" si="23"/>
        <v>0</v>
      </c>
    </row>
    <row r="16" spans="1:91" x14ac:dyDescent="0.35">
      <c r="A16" s="62">
        <f>ROWS($12:16)-1</f>
        <v>4</v>
      </c>
      <c r="B16" s="95"/>
      <c r="C16" s="95"/>
      <c r="D16" s="96"/>
      <c r="E16" s="96"/>
      <c r="F16" s="96"/>
      <c r="G16" s="96"/>
      <c r="H16" s="96"/>
      <c r="I16" s="96"/>
      <c r="J16" s="96"/>
      <c r="K16" s="96"/>
      <c r="L16" s="96"/>
      <c r="M16" s="96"/>
      <c r="N16" s="96"/>
      <c r="O16" s="97">
        <f t="shared" si="12"/>
        <v>0</v>
      </c>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28">
        <f t="shared" si="24"/>
        <v>0</v>
      </c>
      <c r="AP16" s="99">
        <f t="shared" si="25"/>
        <v>0</v>
      </c>
      <c r="AQ16" s="27">
        <f t="shared" si="26"/>
        <v>0</v>
      </c>
      <c r="AR16" s="27">
        <f t="shared" si="27"/>
        <v>0</v>
      </c>
      <c r="AS16" s="27">
        <f t="shared" si="28"/>
        <v>0</v>
      </c>
      <c r="AT16" s="27">
        <f t="shared" si="29"/>
        <v>0</v>
      </c>
      <c r="AU16" s="27">
        <f t="shared" si="30"/>
        <v>0</v>
      </c>
      <c r="AV16" s="27">
        <f t="shared" si="31"/>
        <v>0</v>
      </c>
      <c r="AW16" s="27">
        <f t="shared" si="32"/>
        <v>0</v>
      </c>
      <c r="AX16" s="27">
        <f t="shared" si="33"/>
        <v>0</v>
      </c>
      <c r="AY16" s="27">
        <f t="shared" si="34"/>
        <v>0</v>
      </c>
      <c r="AZ16" s="27">
        <f t="shared" si="35"/>
        <v>0</v>
      </c>
      <c r="BA16" s="27">
        <f t="shared" si="36"/>
        <v>0</v>
      </c>
      <c r="BB16" s="27">
        <f t="shared" si="37"/>
        <v>0</v>
      </c>
      <c r="BC16" s="27">
        <f t="shared" si="38"/>
        <v>0</v>
      </c>
      <c r="BD16" s="27">
        <f t="shared" si="39"/>
        <v>0</v>
      </c>
      <c r="BE16" s="27">
        <f t="shared" si="40"/>
        <v>0</v>
      </c>
      <c r="BF16" s="27">
        <f t="shared" si="41"/>
        <v>0</v>
      </c>
      <c r="BG16" s="27">
        <f t="shared" si="42"/>
        <v>0</v>
      </c>
      <c r="BH16" s="27">
        <f t="shared" si="43"/>
        <v>0</v>
      </c>
      <c r="BI16" s="27">
        <f t="shared" si="44"/>
        <v>0</v>
      </c>
      <c r="BJ16" s="26">
        <f t="shared" si="45"/>
        <v>0</v>
      </c>
      <c r="BK16" s="26">
        <f t="shared" si="46"/>
        <v>0</v>
      </c>
      <c r="BL16" s="26">
        <f t="shared" si="47"/>
        <v>0</v>
      </c>
      <c r="BM16" s="27">
        <f t="shared" si="48"/>
        <v>0</v>
      </c>
      <c r="BN16" s="27">
        <f t="shared" si="18"/>
        <v>0</v>
      </c>
      <c r="BO16" s="109">
        <f t="shared" si="19"/>
        <v>0</v>
      </c>
      <c r="BP16" s="36">
        <f t="shared" ref="BP16:BP31" si="49">SUM(AP16:BO16)</f>
        <v>0</v>
      </c>
      <c r="BQ16" s="36">
        <f t="shared" si="20"/>
        <v>0</v>
      </c>
      <c r="BR16" s="110">
        <f t="shared" si="21"/>
        <v>0</v>
      </c>
      <c r="BS16" s="96"/>
      <c r="BT16" s="96"/>
      <c r="BU16" s="96"/>
      <c r="BV16" s="96"/>
      <c r="BW16" s="96"/>
      <c r="BX16" s="96"/>
      <c r="BY16" s="96"/>
      <c r="BZ16" s="96"/>
      <c r="CA16" s="96"/>
      <c r="CB16" s="96"/>
      <c r="CC16" s="96"/>
      <c r="CD16" s="96"/>
      <c r="CE16" s="96"/>
      <c r="CF16" s="96"/>
      <c r="CG16" s="96"/>
      <c r="CH16" s="96"/>
      <c r="CI16" s="96"/>
      <c r="CJ16" s="96"/>
      <c r="CK16" s="96"/>
      <c r="CL16" s="36">
        <f t="shared" si="22"/>
        <v>0</v>
      </c>
      <c r="CM16" s="99">
        <f t="shared" si="23"/>
        <v>0</v>
      </c>
    </row>
    <row r="17" spans="1:91" x14ac:dyDescent="0.35">
      <c r="A17" s="62">
        <f>ROWS($12:17)-1</f>
        <v>5</v>
      </c>
      <c r="B17" s="95"/>
      <c r="C17" s="95"/>
      <c r="D17" s="96"/>
      <c r="E17" s="96"/>
      <c r="F17" s="96"/>
      <c r="G17" s="96"/>
      <c r="H17" s="96"/>
      <c r="I17" s="96"/>
      <c r="J17" s="96"/>
      <c r="K17" s="96"/>
      <c r="L17" s="96"/>
      <c r="M17" s="96"/>
      <c r="N17" s="96"/>
      <c r="O17" s="97">
        <f t="shared" si="12"/>
        <v>0</v>
      </c>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28">
        <f t="shared" si="24"/>
        <v>0</v>
      </c>
      <c r="AP17" s="99">
        <f t="shared" si="25"/>
        <v>0</v>
      </c>
      <c r="AQ17" s="27">
        <f t="shared" si="26"/>
        <v>0</v>
      </c>
      <c r="AR17" s="27">
        <f t="shared" si="27"/>
        <v>0</v>
      </c>
      <c r="AS17" s="27">
        <f t="shared" si="28"/>
        <v>0</v>
      </c>
      <c r="AT17" s="27">
        <f t="shared" si="29"/>
        <v>0</v>
      </c>
      <c r="AU17" s="27">
        <f t="shared" si="30"/>
        <v>0</v>
      </c>
      <c r="AV17" s="27">
        <f t="shared" si="31"/>
        <v>0</v>
      </c>
      <c r="AW17" s="27">
        <f t="shared" si="32"/>
        <v>0</v>
      </c>
      <c r="AX17" s="27">
        <f t="shared" si="33"/>
        <v>0</v>
      </c>
      <c r="AY17" s="27">
        <f t="shared" si="34"/>
        <v>0</v>
      </c>
      <c r="AZ17" s="27">
        <f t="shared" si="35"/>
        <v>0</v>
      </c>
      <c r="BA17" s="27">
        <f t="shared" si="36"/>
        <v>0</v>
      </c>
      <c r="BB17" s="27">
        <f t="shared" si="37"/>
        <v>0</v>
      </c>
      <c r="BC17" s="27">
        <f t="shared" si="38"/>
        <v>0</v>
      </c>
      <c r="BD17" s="27">
        <f t="shared" si="39"/>
        <v>0</v>
      </c>
      <c r="BE17" s="27">
        <f t="shared" si="40"/>
        <v>0</v>
      </c>
      <c r="BF17" s="27">
        <f t="shared" si="41"/>
        <v>0</v>
      </c>
      <c r="BG17" s="27">
        <f t="shared" si="42"/>
        <v>0</v>
      </c>
      <c r="BH17" s="27">
        <f t="shared" si="43"/>
        <v>0</v>
      </c>
      <c r="BI17" s="27">
        <f t="shared" si="44"/>
        <v>0</v>
      </c>
      <c r="BJ17" s="26">
        <f t="shared" si="45"/>
        <v>0</v>
      </c>
      <c r="BK17" s="26">
        <f t="shared" si="46"/>
        <v>0</v>
      </c>
      <c r="BL17" s="26">
        <f t="shared" si="47"/>
        <v>0</v>
      </c>
      <c r="BM17" s="27">
        <f t="shared" si="48"/>
        <v>0</v>
      </c>
      <c r="BN17" s="27">
        <f t="shared" si="18"/>
        <v>0</v>
      </c>
      <c r="BO17" s="109">
        <f t="shared" si="19"/>
        <v>0</v>
      </c>
      <c r="BP17" s="36">
        <f t="shared" si="49"/>
        <v>0</v>
      </c>
      <c r="BQ17" s="36">
        <f t="shared" si="20"/>
        <v>0</v>
      </c>
      <c r="BR17" s="110">
        <f t="shared" si="21"/>
        <v>0</v>
      </c>
      <c r="BS17" s="96"/>
      <c r="BT17" s="96"/>
      <c r="BU17" s="96"/>
      <c r="BV17" s="96"/>
      <c r="BW17" s="96"/>
      <c r="BX17" s="96"/>
      <c r="BY17" s="96"/>
      <c r="BZ17" s="96"/>
      <c r="CA17" s="96"/>
      <c r="CB17" s="96"/>
      <c r="CC17" s="96"/>
      <c r="CD17" s="96"/>
      <c r="CE17" s="96"/>
      <c r="CF17" s="96"/>
      <c r="CG17" s="96"/>
      <c r="CH17" s="96"/>
      <c r="CI17" s="96"/>
      <c r="CJ17" s="96"/>
      <c r="CK17" s="96"/>
      <c r="CL17" s="36">
        <f t="shared" si="22"/>
        <v>0</v>
      </c>
      <c r="CM17" s="99">
        <f t="shared" si="23"/>
        <v>0</v>
      </c>
    </row>
    <row r="18" spans="1:91" x14ac:dyDescent="0.35">
      <c r="A18" s="62">
        <f>ROWS($12:18)-1</f>
        <v>6</v>
      </c>
      <c r="B18" s="95"/>
      <c r="C18" s="95"/>
      <c r="D18" s="96"/>
      <c r="E18" s="96"/>
      <c r="F18" s="96"/>
      <c r="G18" s="96"/>
      <c r="H18" s="96"/>
      <c r="I18" s="96"/>
      <c r="J18" s="96"/>
      <c r="K18" s="96"/>
      <c r="L18" s="96"/>
      <c r="M18" s="96"/>
      <c r="N18" s="96"/>
      <c r="O18" s="97">
        <f t="shared" si="12"/>
        <v>0</v>
      </c>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28">
        <f t="shared" si="24"/>
        <v>0</v>
      </c>
      <c r="AP18" s="99">
        <f t="shared" si="25"/>
        <v>0</v>
      </c>
      <c r="AQ18" s="27">
        <f t="shared" si="26"/>
        <v>0</v>
      </c>
      <c r="AR18" s="27">
        <f t="shared" si="27"/>
        <v>0</v>
      </c>
      <c r="AS18" s="27">
        <f t="shared" si="28"/>
        <v>0</v>
      </c>
      <c r="AT18" s="27">
        <f t="shared" si="29"/>
        <v>0</v>
      </c>
      <c r="AU18" s="27">
        <f t="shared" si="30"/>
        <v>0</v>
      </c>
      <c r="AV18" s="27">
        <f t="shared" si="31"/>
        <v>0</v>
      </c>
      <c r="AW18" s="27">
        <f t="shared" si="32"/>
        <v>0</v>
      </c>
      <c r="AX18" s="27">
        <f t="shared" si="33"/>
        <v>0</v>
      </c>
      <c r="AY18" s="27">
        <f t="shared" si="34"/>
        <v>0</v>
      </c>
      <c r="AZ18" s="27">
        <f t="shared" si="35"/>
        <v>0</v>
      </c>
      <c r="BA18" s="27">
        <f t="shared" si="36"/>
        <v>0</v>
      </c>
      <c r="BB18" s="27">
        <f t="shared" si="37"/>
        <v>0</v>
      </c>
      <c r="BC18" s="27">
        <f t="shared" si="38"/>
        <v>0</v>
      </c>
      <c r="BD18" s="27">
        <f t="shared" si="39"/>
        <v>0</v>
      </c>
      <c r="BE18" s="27">
        <f t="shared" si="40"/>
        <v>0</v>
      </c>
      <c r="BF18" s="27">
        <f t="shared" si="41"/>
        <v>0</v>
      </c>
      <c r="BG18" s="27">
        <f t="shared" si="42"/>
        <v>0</v>
      </c>
      <c r="BH18" s="27">
        <f t="shared" si="43"/>
        <v>0</v>
      </c>
      <c r="BI18" s="27">
        <f t="shared" si="44"/>
        <v>0</v>
      </c>
      <c r="BJ18" s="26">
        <f t="shared" si="45"/>
        <v>0</v>
      </c>
      <c r="BK18" s="26">
        <f t="shared" si="46"/>
        <v>0</v>
      </c>
      <c r="BL18" s="26">
        <f t="shared" si="47"/>
        <v>0</v>
      </c>
      <c r="BM18" s="27">
        <f t="shared" si="48"/>
        <v>0</v>
      </c>
      <c r="BN18" s="27">
        <f t="shared" si="18"/>
        <v>0</v>
      </c>
      <c r="BO18" s="109">
        <f t="shared" si="19"/>
        <v>0</v>
      </c>
      <c r="BP18" s="36">
        <f t="shared" si="49"/>
        <v>0</v>
      </c>
      <c r="BQ18" s="36">
        <f t="shared" si="20"/>
        <v>0</v>
      </c>
      <c r="BR18" s="110">
        <f t="shared" si="21"/>
        <v>0</v>
      </c>
      <c r="BS18" s="96"/>
      <c r="BT18" s="96"/>
      <c r="BU18" s="96"/>
      <c r="BV18" s="96"/>
      <c r="BW18" s="96"/>
      <c r="BX18" s="96"/>
      <c r="BY18" s="96"/>
      <c r="BZ18" s="96"/>
      <c r="CA18" s="96"/>
      <c r="CB18" s="96"/>
      <c r="CC18" s="96"/>
      <c r="CD18" s="96"/>
      <c r="CE18" s="96"/>
      <c r="CF18" s="96"/>
      <c r="CG18" s="96"/>
      <c r="CH18" s="96"/>
      <c r="CI18" s="96"/>
      <c r="CJ18" s="96"/>
      <c r="CK18" s="96"/>
      <c r="CL18" s="36">
        <f t="shared" si="22"/>
        <v>0</v>
      </c>
      <c r="CM18" s="99">
        <f t="shared" si="23"/>
        <v>0</v>
      </c>
    </row>
    <row r="19" spans="1:91" x14ac:dyDescent="0.35">
      <c r="A19" s="62">
        <f>ROWS($12:19)-1</f>
        <v>7</v>
      </c>
      <c r="B19" s="95"/>
      <c r="C19" s="95"/>
      <c r="D19" s="96"/>
      <c r="E19" s="96"/>
      <c r="F19" s="96"/>
      <c r="G19" s="96"/>
      <c r="H19" s="96"/>
      <c r="I19" s="96"/>
      <c r="J19" s="96"/>
      <c r="K19" s="96"/>
      <c r="L19" s="96"/>
      <c r="M19" s="96"/>
      <c r="N19" s="96"/>
      <c r="O19" s="97">
        <f t="shared" si="12"/>
        <v>0</v>
      </c>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28">
        <f t="shared" si="24"/>
        <v>0</v>
      </c>
      <c r="AP19" s="99">
        <f t="shared" si="25"/>
        <v>0</v>
      </c>
      <c r="AQ19" s="27">
        <f t="shared" si="26"/>
        <v>0</v>
      </c>
      <c r="AR19" s="27">
        <f t="shared" si="27"/>
        <v>0</v>
      </c>
      <c r="AS19" s="27">
        <f t="shared" si="28"/>
        <v>0</v>
      </c>
      <c r="AT19" s="27">
        <f t="shared" si="29"/>
        <v>0</v>
      </c>
      <c r="AU19" s="27">
        <f t="shared" si="30"/>
        <v>0</v>
      </c>
      <c r="AV19" s="27">
        <f t="shared" si="31"/>
        <v>0</v>
      </c>
      <c r="AW19" s="27">
        <f t="shared" si="32"/>
        <v>0</v>
      </c>
      <c r="AX19" s="27">
        <f t="shared" si="33"/>
        <v>0</v>
      </c>
      <c r="AY19" s="27">
        <f t="shared" si="34"/>
        <v>0</v>
      </c>
      <c r="AZ19" s="27">
        <f t="shared" si="35"/>
        <v>0</v>
      </c>
      <c r="BA19" s="27">
        <f t="shared" si="36"/>
        <v>0</v>
      </c>
      <c r="BB19" s="27">
        <f t="shared" si="37"/>
        <v>0</v>
      </c>
      <c r="BC19" s="27">
        <f t="shared" si="38"/>
        <v>0</v>
      </c>
      <c r="BD19" s="27">
        <f t="shared" si="39"/>
        <v>0</v>
      </c>
      <c r="BE19" s="27">
        <f t="shared" si="40"/>
        <v>0</v>
      </c>
      <c r="BF19" s="27">
        <f t="shared" si="41"/>
        <v>0</v>
      </c>
      <c r="BG19" s="27">
        <f t="shared" si="42"/>
        <v>0</v>
      </c>
      <c r="BH19" s="27">
        <f t="shared" si="43"/>
        <v>0</v>
      </c>
      <c r="BI19" s="27">
        <f t="shared" si="44"/>
        <v>0</v>
      </c>
      <c r="BJ19" s="26">
        <f t="shared" si="45"/>
        <v>0</v>
      </c>
      <c r="BK19" s="26">
        <f t="shared" si="46"/>
        <v>0</v>
      </c>
      <c r="BL19" s="26">
        <f t="shared" si="47"/>
        <v>0</v>
      </c>
      <c r="BM19" s="27">
        <f t="shared" si="48"/>
        <v>0</v>
      </c>
      <c r="BN19" s="27">
        <f t="shared" si="18"/>
        <v>0</v>
      </c>
      <c r="BO19" s="109">
        <f t="shared" si="19"/>
        <v>0</v>
      </c>
      <c r="BP19" s="36">
        <f t="shared" si="49"/>
        <v>0</v>
      </c>
      <c r="BQ19" s="36">
        <f t="shared" si="20"/>
        <v>0</v>
      </c>
      <c r="BR19" s="110">
        <f t="shared" si="21"/>
        <v>0</v>
      </c>
      <c r="BS19" s="96"/>
      <c r="BT19" s="96"/>
      <c r="BU19" s="96"/>
      <c r="BV19" s="96"/>
      <c r="BW19" s="96"/>
      <c r="BX19" s="96"/>
      <c r="BY19" s="96"/>
      <c r="BZ19" s="96"/>
      <c r="CA19" s="96"/>
      <c r="CB19" s="96"/>
      <c r="CC19" s="96"/>
      <c r="CD19" s="96"/>
      <c r="CE19" s="96"/>
      <c r="CF19" s="96"/>
      <c r="CG19" s="96"/>
      <c r="CH19" s="96"/>
      <c r="CI19" s="96"/>
      <c r="CJ19" s="96"/>
      <c r="CK19" s="96"/>
      <c r="CL19" s="36">
        <f t="shared" si="22"/>
        <v>0</v>
      </c>
      <c r="CM19" s="99">
        <f t="shared" si="23"/>
        <v>0</v>
      </c>
    </row>
    <row r="20" spans="1:91" x14ac:dyDescent="0.35">
      <c r="A20" s="62">
        <f>ROWS($12:20)-1</f>
        <v>8</v>
      </c>
      <c r="B20" s="95"/>
      <c r="C20" s="95"/>
      <c r="D20" s="96"/>
      <c r="E20" s="96"/>
      <c r="F20" s="96"/>
      <c r="G20" s="96"/>
      <c r="H20" s="96"/>
      <c r="I20" s="96"/>
      <c r="J20" s="96"/>
      <c r="K20" s="96"/>
      <c r="L20" s="96"/>
      <c r="M20" s="96"/>
      <c r="N20" s="96"/>
      <c r="O20" s="97">
        <f t="shared" si="12"/>
        <v>0</v>
      </c>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28">
        <f>IF(O20=0,0,1-SUM(P20:AN20))</f>
        <v>0</v>
      </c>
      <c r="AP20" s="99">
        <f t="shared" si="25"/>
        <v>0</v>
      </c>
      <c r="AQ20" s="27">
        <f t="shared" si="26"/>
        <v>0</v>
      </c>
      <c r="AR20" s="27">
        <f t="shared" si="27"/>
        <v>0</v>
      </c>
      <c r="AS20" s="27">
        <f t="shared" si="28"/>
        <v>0</v>
      </c>
      <c r="AT20" s="27">
        <f t="shared" si="29"/>
        <v>0</v>
      </c>
      <c r="AU20" s="27">
        <f t="shared" si="30"/>
        <v>0</v>
      </c>
      <c r="AV20" s="27">
        <f t="shared" si="31"/>
        <v>0</v>
      </c>
      <c r="AW20" s="27">
        <f t="shared" si="32"/>
        <v>0</v>
      </c>
      <c r="AX20" s="27">
        <f t="shared" si="33"/>
        <v>0</v>
      </c>
      <c r="AY20" s="27">
        <f t="shared" si="34"/>
        <v>0</v>
      </c>
      <c r="AZ20" s="27">
        <f t="shared" si="35"/>
        <v>0</v>
      </c>
      <c r="BA20" s="27">
        <f t="shared" si="36"/>
        <v>0</v>
      </c>
      <c r="BB20" s="27">
        <f t="shared" si="37"/>
        <v>0</v>
      </c>
      <c r="BC20" s="27">
        <f t="shared" si="38"/>
        <v>0</v>
      </c>
      <c r="BD20" s="27">
        <f t="shared" si="39"/>
        <v>0</v>
      </c>
      <c r="BE20" s="27">
        <f t="shared" si="40"/>
        <v>0</v>
      </c>
      <c r="BF20" s="27">
        <f t="shared" si="41"/>
        <v>0</v>
      </c>
      <c r="BG20" s="27">
        <f t="shared" si="42"/>
        <v>0</v>
      </c>
      <c r="BH20" s="27">
        <f t="shared" si="43"/>
        <v>0</v>
      </c>
      <c r="BI20" s="27">
        <f t="shared" si="44"/>
        <v>0</v>
      </c>
      <c r="BJ20" s="26">
        <f t="shared" si="45"/>
        <v>0</v>
      </c>
      <c r="BK20" s="26">
        <f t="shared" si="46"/>
        <v>0</v>
      </c>
      <c r="BL20" s="26">
        <f t="shared" si="47"/>
        <v>0</v>
      </c>
      <c r="BM20" s="27">
        <f t="shared" si="48"/>
        <v>0</v>
      </c>
      <c r="BN20" s="27">
        <f t="shared" si="18"/>
        <v>0</v>
      </c>
      <c r="BO20" s="109">
        <f t="shared" si="19"/>
        <v>0</v>
      </c>
      <c r="BP20" s="36">
        <f t="shared" si="49"/>
        <v>0</v>
      </c>
      <c r="BQ20" s="36">
        <f t="shared" si="20"/>
        <v>0</v>
      </c>
      <c r="BR20" s="110">
        <f t="shared" si="21"/>
        <v>0</v>
      </c>
      <c r="BS20" s="96"/>
      <c r="BT20" s="96"/>
      <c r="BU20" s="96"/>
      <c r="BV20" s="96"/>
      <c r="BW20" s="96"/>
      <c r="BX20" s="96"/>
      <c r="BY20" s="96"/>
      <c r="BZ20" s="96"/>
      <c r="CA20" s="96"/>
      <c r="CB20" s="96"/>
      <c r="CC20" s="96"/>
      <c r="CD20" s="96"/>
      <c r="CE20" s="96"/>
      <c r="CF20" s="96"/>
      <c r="CG20" s="96"/>
      <c r="CH20" s="96"/>
      <c r="CI20" s="96"/>
      <c r="CJ20" s="96"/>
      <c r="CK20" s="96"/>
      <c r="CL20" s="36">
        <f t="shared" si="22"/>
        <v>0</v>
      </c>
      <c r="CM20" s="99">
        <f t="shared" si="23"/>
        <v>0</v>
      </c>
    </row>
    <row r="21" spans="1:91" x14ac:dyDescent="0.35">
      <c r="A21" s="62">
        <f>ROWS($12:21)-1</f>
        <v>9</v>
      </c>
      <c r="B21" s="95"/>
      <c r="C21" s="95"/>
      <c r="D21" s="96"/>
      <c r="E21" s="96"/>
      <c r="F21" s="96"/>
      <c r="G21" s="96"/>
      <c r="H21" s="96"/>
      <c r="I21" s="96"/>
      <c r="J21" s="96"/>
      <c r="K21" s="96"/>
      <c r="L21" s="96"/>
      <c r="M21" s="96"/>
      <c r="N21" s="96"/>
      <c r="O21" s="97">
        <f t="shared" si="12"/>
        <v>0</v>
      </c>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28">
        <f t="shared" si="24"/>
        <v>0</v>
      </c>
      <c r="AP21" s="99">
        <f t="shared" si="25"/>
        <v>0</v>
      </c>
      <c r="AQ21" s="27">
        <f t="shared" si="26"/>
        <v>0</v>
      </c>
      <c r="AR21" s="27">
        <f t="shared" si="27"/>
        <v>0</v>
      </c>
      <c r="AS21" s="27">
        <f t="shared" si="28"/>
        <v>0</v>
      </c>
      <c r="AT21" s="27">
        <f t="shared" si="29"/>
        <v>0</v>
      </c>
      <c r="AU21" s="27">
        <f t="shared" si="30"/>
        <v>0</v>
      </c>
      <c r="AV21" s="27">
        <f t="shared" si="31"/>
        <v>0</v>
      </c>
      <c r="AW21" s="27">
        <f t="shared" si="32"/>
        <v>0</v>
      </c>
      <c r="AX21" s="27">
        <f t="shared" si="33"/>
        <v>0</v>
      </c>
      <c r="AY21" s="27">
        <f t="shared" si="34"/>
        <v>0</v>
      </c>
      <c r="AZ21" s="27">
        <f t="shared" si="35"/>
        <v>0</v>
      </c>
      <c r="BA21" s="27">
        <f t="shared" si="36"/>
        <v>0</v>
      </c>
      <c r="BB21" s="27">
        <f t="shared" si="37"/>
        <v>0</v>
      </c>
      <c r="BC21" s="27">
        <f t="shared" si="38"/>
        <v>0</v>
      </c>
      <c r="BD21" s="27">
        <f t="shared" si="39"/>
        <v>0</v>
      </c>
      <c r="BE21" s="27">
        <f t="shared" si="40"/>
        <v>0</v>
      </c>
      <c r="BF21" s="27">
        <f t="shared" si="41"/>
        <v>0</v>
      </c>
      <c r="BG21" s="27">
        <f t="shared" si="42"/>
        <v>0</v>
      </c>
      <c r="BH21" s="27">
        <f t="shared" si="43"/>
        <v>0</v>
      </c>
      <c r="BI21" s="27">
        <f t="shared" si="44"/>
        <v>0</v>
      </c>
      <c r="BJ21" s="26">
        <f t="shared" si="45"/>
        <v>0</v>
      </c>
      <c r="BK21" s="26">
        <f t="shared" si="46"/>
        <v>0</v>
      </c>
      <c r="BL21" s="26">
        <f t="shared" si="47"/>
        <v>0</v>
      </c>
      <c r="BM21" s="27">
        <f t="shared" si="48"/>
        <v>0</v>
      </c>
      <c r="BN21" s="27">
        <f t="shared" si="18"/>
        <v>0</v>
      </c>
      <c r="BO21" s="109">
        <f t="shared" si="19"/>
        <v>0</v>
      </c>
      <c r="BP21" s="36">
        <f t="shared" si="49"/>
        <v>0</v>
      </c>
      <c r="BQ21" s="36">
        <f t="shared" si="20"/>
        <v>0</v>
      </c>
      <c r="BR21" s="110">
        <f t="shared" si="21"/>
        <v>0</v>
      </c>
      <c r="BS21" s="96"/>
      <c r="BT21" s="96"/>
      <c r="BU21" s="96"/>
      <c r="BV21" s="96"/>
      <c r="BW21" s="96"/>
      <c r="BX21" s="96"/>
      <c r="BY21" s="96"/>
      <c r="BZ21" s="96"/>
      <c r="CA21" s="96"/>
      <c r="CB21" s="96"/>
      <c r="CC21" s="96"/>
      <c r="CD21" s="96"/>
      <c r="CE21" s="96"/>
      <c r="CF21" s="96"/>
      <c r="CG21" s="96"/>
      <c r="CH21" s="96"/>
      <c r="CI21" s="96"/>
      <c r="CJ21" s="96"/>
      <c r="CK21" s="96"/>
      <c r="CL21" s="36">
        <f t="shared" si="22"/>
        <v>0</v>
      </c>
      <c r="CM21" s="99">
        <f t="shared" si="23"/>
        <v>0</v>
      </c>
    </row>
    <row r="22" spans="1:91" x14ac:dyDescent="0.35">
      <c r="A22" s="62">
        <f>ROWS($12:22)-1</f>
        <v>10</v>
      </c>
      <c r="B22" s="95"/>
      <c r="C22" s="95"/>
      <c r="D22" s="96"/>
      <c r="E22" s="96"/>
      <c r="F22" s="96"/>
      <c r="G22" s="96"/>
      <c r="H22" s="96"/>
      <c r="I22" s="96"/>
      <c r="J22" s="96"/>
      <c r="K22" s="96"/>
      <c r="L22" s="96"/>
      <c r="M22" s="96"/>
      <c r="N22" s="96"/>
      <c r="O22" s="97">
        <f t="shared" si="12"/>
        <v>0</v>
      </c>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28">
        <f t="shared" si="24"/>
        <v>0</v>
      </c>
      <c r="AP22" s="99">
        <f t="shared" si="25"/>
        <v>0</v>
      </c>
      <c r="AQ22" s="27">
        <f t="shared" si="26"/>
        <v>0</v>
      </c>
      <c r="AR22" s="27">
        <f t="shared" si="27"/>
        <v>0</v>
      </c>
      <c r="AS22" s="27">
        <f t="shared" si="28"/>
        <v>0</v>
      </c>
      <c r="AT22" s="27">
        <f t="shared" si="29"/>
        <v>0</v>
      </c>
      <c r="AU22" s="27">
        <f t="shared" si="30"/>
        <v>0</v>
      </c>
      <c r="AV22" s="27">
        <f t="shared" si="31"/>
        <v>0</v>
      </c>
      <c r="AW22" s="27">
        <f t="shared" si="32"/>
        <v>0</v>
      </c>
      <c r="AX22" s="27">
        <f t="shared" si="33"/>
        <v>0</v>
      </c>
      <c r="AY22" s="27">
        <f t="shared" si="34"/>
        <v>0</v>
      </c>
      <c r="AZ22" s="27">
        <f t="shared" si="35"/>
        <v>0</v>
      </c>
      <c r="BA22" s="27">
        <f t="shared" si="36"/>
        <v>0</v>
      </c>
      <c r="BB22" s="27">
        <f t="shared" si="37"/>
        <v>0</v>
      </c>
      <c r="BC22" s="27">
        <f t="shared" si="38"/>
        <v>0</v>
      </c>
      <c r="BD22" s="27">
        <f t="shared" si="39"/>
        <v>0</v>
      </c>
      <c r="BE22" s="27">
        <f t="shared" si="40"/>
        <v>0</v>
      </c>
      <c r="BF22" s="27">
        <f t="shared" si="41"/>
        <v>0</v>
      </c>
      <c r="BG22" s="27">
        <f t="shared" si="42"/>
        <v>0</v>
      </c>
      <c r="BH22" s="27">
        <f t="shared" si="43"/>
        <v>0</v>
      </c>
      <c r="BI22" s="27">
        <f t="shared" si="44"/>
        <v>0</v>
      </c>
      <c r="BJ22" s="26">
        <f t="shared" si="45"/>
        <v>0</v>
      </c>
      <c r="BK22" s="26">
        <f t="shared" si="46"/>
        <v>0</v>
      </c>
      <c r="BL22" s="26">
        <f t="shared" si="47"/>
        <v>0</v>
      </c>
      <c r="BM22" s="27">
        <f t="shared" si="48"/>
        <v>0</v>
      </c>
      <c r="BN22" s="27">
        <f t="shared" si="18"/>
        <v>0</v>
      </c>
      <c r="BO22" s="109">
        <f t="shared" si="19"/>
        <v>0</v>
      </c>
      <c r="BP22" s="36">
        <f t="shared" si="49"/>
        <v>0</v>
      </c>
      <c r="BQ22" s="36">
        <f t="shared" si="20"/>
        <v>0</v>
      </c>
      <c r="BR22" s="110">
        <f t="shared" si="21"/>
        <v>0</v>
      </c>
      <c r="BS22" s="96"/>
      <c r="BT22" s="96"/>
      <c r="BU22" s="96"/>
      <c r="BV22" s="96"/>
      <c r="BW22" s="96"/>
      <c r="BX22" s="96"/>
      <c r="BY22" s="96"/>
      <c r="BZ22" s="96"/>
      <c r="CA22" s="96"/>
      <c r="CB22" s="96"/>
      <c r="CC22" s="96"/>
      <c r="CD22" s="96"/>
      <c r="CE22" s="96"/>
      <c r="CF22" s="96"/>
      <c r="CG22" s="96"/>
      <c r="CH22" s="96"/>
      <c r="CI22" s="96"/>
      <c r="CJ22" s="96"/>
      <c r="CK22" s="96"/>
      <c r="CL22" s="36">
        <f t="shared" si="22"/>
        <v>0</v>
      </c>
      <c r="CM22" s="99">
        <f t="shared" si="23"/>
        <v>0</v>
      </c>
    </row>
    <row r="23" spans="1:91" x14ac:dyDescent="0.35">
      <c r="A23" s="62">
        <f>ROWS($12:23)-1</f>
        <v>11</v>
      </c>
      <c r="B23" s="95"/>
      <c r="C23" s="95"/>
      <c r="D23" s="96"/>
      <c r="E23" s="96"/>
      <c r="F23" s="96"/>
      <c r="G23" s="96"/>
      <c r="H23" s="96"/>
      <c r="I23" s="96"/>
      <c r="J23" s="96"/>
      <c r="K23" s="96"/>
      <c r="L23" s="96"/>
      <c r="M23" s="96"/>
      <c r="N23" s="96"/>
      <c r="O23" s="97">
        <f t="shared" si="12"/>
        <v>0</v>
      </c>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28">
        <f t="shared" si="24"/>
        <v>0</v>
      </c>
      <c r="AP23" s="99">
        <f t="shared" si="25"/>
        <v>0</v>
      </c>
      <c r="AQ23" s="27">
        <f t="shared" si="26"/>
        <v>0</v>
      </c>
      <c r="AR23" s="27">
        <f t="shared" si="27"/>
        <v>0</v>
      </c>
      <c r="AS23" s="27">
        <f t="shared" si="28"/>
        <v>0</v>
      </c>
      <c r="AT23" s="27">
        <f t="shared" si="29"/>
        <v>0</v>
      </c>
      <c r="AU23" s="27">
        <f t="shared" si="30"/>
        <v>0</v>
      </c>
      <c r="AV23" s="27">
        <f t="shared" si="31"/>
        <v>0</v>
      </c>
      <c r="AW23" s="27">
        <f t="shared" si="32"/>
        <v>0</v>
      </c>
      <c r="AX23" s="27">
        <f t="shared" si="33"/>
        <v>0</v>
      </c>
      <c r="AY23" s="27">
        <f t="shared" si="34"/>
        <v>0</v>
      </c>
      <c r="AZ23" s="27">
        <f t="shared" si="35"/>
        <v>0</v>
      </c>
      <c r="BA23" s="27">
        <f t="shared" si="36"/>
        <v>0</v>
      </c>
      <c r="BB23" s="27">
        <f t="shared" si="37"/>
        <v>0</v>
      </c>
      <c r="BC23" s="27">
        <f t="shared" si="38"/>
        <v>0</v>
      </c>
      <c r="BD23" s="27">
        <f t="shared" si="39"/>
        <v>0</v>
      </c>
      <c r="BE23" s="27">
        <f t="shared" si="40"/>
        <v>0</v>
      </c>
      <c r="BF23" s="27">
        <f t="shared" si="41"/>
        <v>0</v>
      </c>
      <c r="BG23" s="27">
        <f t="shared" si="42"/>
        <v>0</v>
      </c>
      <c r="BH23" s="27">
        <f t="shared" si="43"/>
        <v>0</v>
      </c>
      <c r="BI23" s="27">
        <f t="shared" si="44"/>
        <v>0</v>
      </c>
      <c r="BJ23" s="26">
        <f t="shared" si="45"/>
        <v>0</v>
      </c>
      <c r="BK23" s="26">
        <f t="shared" si="46"/>
        <v>0</v>
      </c>
      <c r="BL23" s="26">
        <f t="shared" si="47"/>
        <v>0</v>
      </c>
      <c r="BM23" s="27">
        <f t="shared" si="48"/>
        <v>0</v>
      </c>
      <c r="BN23" s="27">
        <f t="shared" si="18"/>
        <v>0</v>
      </c>
      <c r="BO23" s="109">
        <f t="shared" si="19"/>
        <v>0</v>
      </c>
      <c r="BP23" s="36">
        <f t="shared" si="49"/>
        <v>0</v>
      </c>
      <c r="BQ23" s="36">
        <f t="shared" si="20"/>
        <v>0</v>
      </c>
      <c r="BR23" s="110">
        <f t="shared" si="21"/>
        <v>0</v>
      </c>
      <c r="BS23" s="96"/>
      <c r="BT23" s="96"/>
      <c r="BU23" s="96"/>
      <c r="BV23" s="96"/>
      <c r="BW23" s="96"/>
      <c r="BX23" s="96"/>
      <c r="BY23" s="96"/>
      <c r="BZ23" s="96"/>
      <c r="CA23" s="96"/>
      <c r="CB23" s="96"/>
      <c r="CC23" s="96"/>
      <c r="CD23" s="96"/>
      <c r="CE23" s="96"/>
      <c r="CF23" s="96"/>
      <c r="CG23" s="96"/>
      <c r="CH23" s="96"/>
      <c r="CI23" s="96"/>
      <c r="CJ23" s="96"/>
      <c r="CK23" s="96"/>
      <c r="CL23" s="36">
        <f t="shared" si="22"/>
        <v>0</v>
      </c>
      <c r="CM23" s="99">
        <f t="shared" si="23"/>
        <v>0</v>
      </c>
    </row>
    <row r="24" spans="1:91" x14ac:dyDescent="0.35">
      <c r="A24" s="62">
        <f>ROWS($12:24)-1</f>
        <v>12</v>
      </c>
      <c r="B24" s="95"/>
      <c r="C24" s="95"/>
      <c r="D24" s="96"/>
      <c r="E24" s="96"/>
      <c r="F24" s="96"/>
      <c r="G24" s="96"/>
      <c r="H24" s="96"/>
      <c r="I24" s="96"/>
      <c r="J24" s="96"/>
      <c r="K24" s="96"/>
      <c r="L24" s="96"/>
      <c r="M24" s="96"/>
      <c r="N24" s="96"/>
      <c r="O24" s="97">
        <f t="shared" si="12"/>
        <v>0</v>
      </c>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28">
        <f t="shared" si="24"/>
        <v>0</v>
      </c>
      <c r="AP24" s="99">
        <f t="shared" si="25"/>
        <v>0</v>
      </c>
      <c r="AQ24" s="27">
        <f t="shared" si="26"/>
        <v>0</v>
      </c>
      <c r="AR24" s="27">
        <f t="shared" si="27"/>
        <v>0</v>
      </c>
      <c r="AS24" s="27">
        <f t="shared" si="28"/>
        <v>0</v>
      </c>
      <c r="AT24" s="27">
        <f t="shared" si="29"/>
        <v>0</v>
      </c>
      <c r="AU24" s="27">
        <f t="shared" si="30"/>
        <v>0</v>
      </c>
      <c r="AV24" s="27">
        <f t="shared" si="31"/>
        <v>0</v>
      </c>
      <c r="AW24" s="27">
        <f t="shared" si="32"/>
        <v>0</v>
      </c>
      <c r="AX24" s="27">
        <f t="shared" si="33"/>
        <v>0</v>
      </c>
      <c r="AY24" s="27">
        <f t="shared" si="34"/>
        <v>0</v>
      </c>
      <c r="AZ24" s="27">
        <f t="shared" si="35"/>
        <v>0</v>
      </c>
      <c r="BA24" s="27">
        <f t="shared" si="36"/>
        <v>0</v>
      </c>
      <c r="BB24" s="27">
        <f t="shared" si="37"/>
        <v>0</v>
      </c>
      <c r="BC24" s="27">
        <f t="shared" si="38"/>
        <v>0</v>
      </c>
      <c r="BD24" s="27">
        <f t="shared" si="39"/>
        <v>0</v>
      </c>
      <c r="BE24" s="27">
        <f t="shared" si="40"/>
        <v>0</v>
      </c>
      <c r="BF24" s="27">
        <f t="shared" si="41"/>
        <v>0</v>
      </c>
      <c r="BG24" s="27">
        <f t="shared" si="42"/>
        <v>0</v>
      </c>
      <c r="BH24" s="27">
        <f t="shared" si="43"/>
        <v>0</v>
      </c>
      <c r="BI24" s="27">
        <f t="shared" si="44"/>
        <v>0</v>
      </c>
      <c r="BJ24" s="26">
        <f t="shared" si="45"/>
        <v>0</v>
      </c>
      <c r="BK24" s="26">
        <f t="shared" si="46"/>
        <v>0</v>
      </c>
      <c r="BL24" s="26">
        <f t="shared" si="47"/>
        <v>0</v>
      </c>
      <c r="BM24" s="27">
        <f t="shared" si="48"/>
        <v>0</v>
      </c>
      <c r="BN24" s="27">
        <f t="shared" si="18"/>
        <v>0</v>
      </c>
      <c r="BO24" s="109">
        <f t="shared" si="19"/>
        <v>0</v>
      </c>
      <c r="BP24" s="36">
        <f t="shared" si="49"/>
        <v>0</v>
      </c>
      <c r="BQ24" s="36">
        <f t="shared" si="20"/>
        <v>0</v>
      </c>
      <c r="BR24" s="110">
        <f t="shared" si="21"/>
        <v>0</v>
      </c>
      <c r="BS24" s="96"/>
      <c r="BT24" s="96"/>
      <c r="BU24" s="96"/>
      <c r="BV24" s="96"/>
      <c r="BW24" s="96"/>
      <c r="BX24" s="96"/>
      <c r="BY24" s="96"/>
      <c r="BZ24" s="96"/>
      <c r="CA24" s="96"/>
      <c r="CB24" s="96"/>
      <c r="CC24" s="96"/>
      <c r="CD24" s="96"/>
      <c r="CE24" s="96"/>
      <c r="CF24" s="96"/>
      <c r="CG24" s="96"/>
      <c r="CH24" s="96"/>
      <c r="CI24" s="96"/>
      <c r="CJ24" s="96"/>
      <c r="CK24" s="96"/>
      <c r="CL24" s="36">
        <f t="shared" si="22"/>
        <v>0</v>
      </c>
      <c r="CM24" s="99">
        <f t="shared" si="23"/>
        <v>0</v>
      </c>
    </row>
    <row r="25" spans="1:91" x14ac:dyDescent="0.35">
      <c r="A25" s="62">
        <f>ROWS($12:25)-1</f>
        <v>13</v>
      </c>
      <c r="B25" s="95"/>
      <c r="C25" s="95"/>
      <c r="D25" s="96"/>
      <c r="E25" s="96"/>
      <c r="F25" s="96"/>
      <c r="G25" s="96"/>
      <c r="H25" s="96"/>
      <c r="I25" s="96"/>
      <c r="J25" s="96"/>
      <c r="K25" s="96"/>
      <c r="L25" s="96"/>
      <c r="M25" s="96"/>
      <c r="N25" s="96"/>
      <c r="O25" s="97">
        <f t="shared" si="12"/>
        <v>0</v>
      </c>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28">
        <f t="shared" si="24"/>
        <v>0</v>
      </c>
      <c r="AP25" s="99">
        <f t="shared" si="25"/>
        <v>0</v>
      </c>
      <c r="AQ25" s="27">
        <f t="shared" si="26"/>
        <v>0</v>
      </c>
      <c r="AR25" s="27">
        <f t="shared" si="27"/>
        <v>0</v>
      </c>
      <c r="AS25" s="27">
        <f t="shared" si="28"/>
        <v>0</v>
      </c>
      <c r="AT25" s="27">
        <f t="shared" si="29"/>
        <v>0</v>
      </c>
      <c r="AU25" s="27">
        <f t="shared" si="30"/>
        <v>0</v>
      </c>
      <c r="AV25" s="27">
        <f t="shared" si="31"/>
        <v>0</v>
      </c>
      <c r="AW25" s="27">
        <f t="shared" si="32"/>
        <v>0</v>
      </c>
      <c r="AX25" s="27">
        <f t="shared" si="33"/>
        <v>0</v>
      </c>
      <c r="AY25" s="27">
        <f t="shared" si="34"/>
        <v>0</v>
      </c>
      <c r="AZ25" s="27">
        <f t="shared" si="35"/>
        <v>0</v>
      </c>
      <c r="BA25" s="27">
        <f t="shared" si="36"/>
        <v>0</v>
      </c>
      <c r="BB25" s="27">
        <f t="shared" si="37"/>
        <v>0</v>
      </c>
      <c r="BC25" s="27">
        <f t="shared" si="38"/>
        <v>0</v>
      </c>
      <c r="BD25" s="27">
        <f t="shared" si="39"/>
        <v>0</v>
      </c>
      <c r="BE25" s="27">
        <f t="shared" si="40"/>
        <v>0</v>
      </c>
      <c r="BF25" s="27">
        <f t="shared" si="41"/>
        <v>0</v>
      </c>
      <c r="BG25" s="27">
        <f t="shared" si="42"/>
        <v>0</v>
      </c>
      <c r="BH25" s="27">
        <f t="shared" si="43"/>
        <v>0</v>
      </c>
      <c r="BI25" s="27">
        <f t="shared" si="44"/>
        <v>0</v>
      </c>
      <c r="BJ25" s="26">
        <f t="shared" si="45"/>
        <v>0</v>
      </c>
      <c r="BK25" s="26">
        <f t="shared" si="46"/>
        <v>0</v>
      </c>
      <c r="BL25" s="26">
        <f t="shared" si="47"/>
        <v>0</v>
      </c>
      <c r="BM25" s="27">
        <f t="shared" si="48"/>
        <v>0</v>
      </c>
      <c r="BN25" s="27">
        <f t="shared" si="18"/>
        <v>0</v>
      </c>
      <c r="BO25" s="109">
        <f t="shared" si="19"/>
        <v>0</v>
      </c>
      <c r="BP25" s="36">
        <f t="shared" si="49"/>
        <v>0</v>
      </c>
      <c r="BQ25" s="36">
        <f t="shared" si="20"/>
        <v>0</v>
      </c>
      <c r="BR25" s="110">
        <f t="shared" si="21"/>
        <v>0</v>
      </c>
      <c r="BS25" s="96"/>
      <c r="BT25" s="96"/>
      <c r="BU25" s="96"/>
      <c r="BV25" s="96"/>
      <c r="BW25" s="96"/>
      <c r="BX25" s="96"/>
      <c r="BY25" s="96"/>
      <c r="BZ25" s="96"/>
      <c r="CA25" s="96"/>
      <c r="CB25" s="96"/>
      <c r="CC25" s="96"/>
      <c r="CD25" s="96"/>
      <c r="CE25" s="96"/>
      <c r="CF25" s="96"/>
      <c r="CG25" s="96"/>
      <c r="CH25" s="96"/>
      <c r="CI25" s="96"/>
      <c r="CJ25" s="96"/>
      <c r="CK25" s="96"/>
      <c r="CL25" s="36">
        <f t="shared" si="22"/>
        <v>0</v>
      </c>
      <c r="CM25" s="99">
        <f t="shared" si="23"/>
        <v>0</v>
      </c>
    </row>
    <row r="26" spans="1:91" x14ac:dyDescent="0.35">
      <c r="A26" s="62">
        <f>ROWS($12:26)-1</f>
        <v>14</v>
      </c>
      <c r="B26" s="95"/>
      <c r="C26" s="95"/>
      <c r="D26" s="96"/>
      <c r="E26" s="96"/>
      <c r="F26" s="96"/>
      <c r="G26" s="96"/>
      <c r="H26" s="96"/>
      <c r="I26" s="96"/>
      <c r="J26" s="96"/>
      <c r="K26" s="96"/>
      <c r="L26" s="96"/>
      <c r="M26" s="96"/>
      <c r="N26" s="96"/>
      <c r="O26" s="97">
        <f t="shared" si="12"/>
        <v>0</v>
      </c>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28">
        <f t="shared" si="24"/>
        <v>0</v>
      </c>
      <c r="AP26" s="99">
        <f t="shared" si="25"/>
        <v>0</v>
      </c>
      <c r="AQ26" s="27">
        <f t="shared" ref="AQ26:AX26" si="50">ROUND($O26*Q26,0)</f>
        <v>0</v>
      </c>
      <c r="AR26" s="27">
        <f t="shared" si="50"/>
        <v>0</v>
      </c>
      <c r="AS26" s="27">
        <f t="shared" si="50"/>
        <v>0</v>
      </c>
      <c r="AT26" s="27">
        <f t="shared" si="50"/>
        <v>0</v>
      </c>
      <c r="AU26" s="27">
        <f t="shared" si="50"/>
        <v>0</v>
      </c>
      <c r="AV26" s="27">
        <f t="shared" si="50"/>
        <v>0</v>
      </c>
      <c r="AW26" s="27">
        <f t="shared" si="50"/>
        <v>0</v>
      </c>
      <c r="AX26" s="27">
        <f t="shared" si="50"/>
        <v>0</v>
      </c>
      <c r="AY26" s="27">
        <f t="shared" ref="AY26:AY62" si="51">ROUND($O26*Y26,0)</f>
        <v>0</v>
      </c>
      <c r="AZ26" s="27">
        <f t="shared" ref="AZ26:AZ62" si="52">ROUND($O26*Z26,0)</f>
        <v>0</v>
      </c>
      <c r="BA26" s="27">
        <f t="shared" ref="BA26:BA62" si="53">ROUND($O26*AA26,0)</f>
        <v>0</v>
      </c>
      <c r="BB26" s="27">
        <f t="shared" ref="BB26:BB62" si="54">ROUND($O26*AB26,0)</f>
        <v>0</v>
      </c>
      <c r="BC26" s="27">
        <f t="shared" ref="BC26:BC62" si="55">ROUND($O26*AC26,0)</f>
        <v>0</v>
      </c>
      <c r="BD26" s="27">
        <f t="shared" ref="BD26:BD62" si="56">ROUND($O26*AD26,0)</f>
        <v>0</v>
      </c>
      <c r="BE26" s="27">
        <f t="shared" ref="BE26:BE62" si="57">ROUND($O26*AE26,0)</f>
        <v>0</v>
      </c>
      <c r="BF26" s="27">
        <f t="shared" ref="BF26:BF62" si="58">ROUND($O26*AF26,0)</f>
        <v>0</v>
      </c>
      <c r="BG26" s="27">
        <f t="shared" ref="BG26:BG62" si="59">ROUND($O26*AG26,0)</f>
        <v>0</v>
      </c>
      <c r="BH26" s="27">
        <f t="shared" ref="BH26:BH62" si="60">ROUND($O26*AH26,0)</f>
        <v>0</v>
      </c>
      <c r="BI26" s="27">
        <f t="shared" si="44"/>
        <v>0</v>
      </c>
      <c r="BJ26" s="26">
        <f t="shared" si="45"/>
        <v>0</v>
      </c>
      <c r="BK26" s="26">
        <f t="shared" si="46"/>
        <v>0</v>
      </c>
      <c r="BL26" s="26">
        <f t="shared" si="47"/>
        <v>0</v>
      </c>
      <c r="BM26" s="27">
        <f t="shared" si="48"/>
        <v>0</v>
      </c>
      <c r="BN26" s="27">
        <f t="shared" ref="BN26:BN62" si="61">ROUND($O26*AN26,0)</f>
        <v>0</v>
      </c>
      <c r="BO26" s="109">
        <f t="shared" si="19"/>
        <v>0</v>
      </c>
      <c r="BP26" s="36">
        <f t="shared" si="49"/>
        <v>0</v>
      </c>
      <c r="BQ26" s="36">
        <f t="shared" si="20"/>
        <v>0</v>
      </c>
      <c r="BR26" s="110">
        <f t="shared" si="21"/>
        <v>0</v>
      </c>
      <c r="BS26" s="96"/>
      <c r="BT26" s="96"/>
      <c r="BU26" s="96"/>
      <c r="BV26" s="96"/>
      <c r="BW26" s="96"/>
      <c r="BX26" s="96"/>
      <c r="BY26" s="96"/>
      <c r="BZ26" s="96"/>
      <c r="CA26" s="96"/>
      <c r="CB26" s="96"/>
      <c r="CC26" s="96"/>
      <c r="CD26" s="96"/>
      <c r="CE26" s="96"/>
      <c r="CF26" s="96"/>
      <c r="CG26" s="96"/>
      <c r="CH26" s="96"/>
      <c r="CI26" s="96"/>
      <c r="CJ26" s="96"/>
      <c r="CK26" s="96"/>
      <c r="CL26" s="36">
        <f t="shared" si="22"/>
        <v>0</v>
      </c>
      <c r="CM26" s="99">
        <f t="shared" si="23"/>
        <v>0</v>
      </c>
    </row>
    <row r="27" spans="1:91" x14ac:dyDescent="0.35">
      <c r="A27" s="62">
        <f>ROWS($12:27)-1</f>
        <v>15</v>
      </c>
      <c r="B27" s="95"/>
      <c r="C27" s="95"/>
      <c r="D27" s="96"/>
      <c r="E27" s="96"/>
      <c r="F27" s="96"/>
      <c r="G27" s="96"/>
      <c r="H27" s="96"/>
      <c r="I27" s="96"/>
      <c r="J27" s="96"/>
      <c r="K27" s="96"/>
      <c r="L27" s="96"/>
      <c r="M27" s="96"/>
      <c r="N27" s="96"/>
      <c r="O27" s="97">
        <f t="shared" si="12"/>
        <v>0</v>
      </c>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28">
        <f t="shared" si="24"/>
        <v>0</v>
      </c>
      <c r="AP27" s="99">
        <f t="shared" si="25"/>
        <v>0</v>
      </c>
      <c r="AQ27" s="27">
        <f t="shared" ref="AQ27:AQ62" si="62">ROUND($O27*Q27,0)</f>
        <v>0</v>
      </c>
      <c r="AR27" s="27">
        <f t="shared" ref="AR27:AR62" si="63">ROUND($O27*R27,0)</f>
        <v>0</v>
      </c>
      <c r="AS27" s="27">
        <f t="shared" ref="AS27:AS62" si="64">ROUND($O27*S27,0)</f>
        <v>0</v>
      </c>
      <c r="AT27" s="27">
        <f t="shared" ref="AT27:AT62" si="65">ROUND($O27*T27,0)</f>
        <v>0</v>
      </c>
      <c r="AU27" s="27">
        <f t="shared" ref="AU27:AU62" si="66">ROUND($O27*U27,0)</f>
        <v>0</v>
      </c>
      <c r="AV27" s="27">
        <f t="shared" ref="AV27:AV62" si="67">ROUND($O27*V27,0)</f>
        <v>0</v>
      </c>
      <c r="AW27" s="27">
        <f t="shared" ref="AW27:AW62" si="68">ROUND($O27*W27,0)</f>
        <v>0</v>
      </c>
      <c r="AX27" s="27">
        <f t="shared" ref="AX27:AX62" si="69">ROUND($O27*X27,0)</f>
        <v>0</v>
      </c>
      <c r="AY27" s="27">
        <f t="shared" si="51"/>
        <v>0</v>
      </c>
      <c r="AZ27" s="27">
        <f t="shared" si="52"/>
        <v>0</v>
      </c>
      <c r="BA27" s="27">
        <f t="shared" si="53"/>
        <v>0</v>
      </c>
      <c r="BB27" s="27">
        <f t="shared" si="54"/>
        <v>0</v>
      </c>
      <c r="BC27" s="27">
        <f t="shared" si="55"/>
        <v>0</v>
      </c>
      <c r="BD27" s="27">
        <f t="shared" si="56"/>
        <v>0</v>
      </c>
      <c r="BE27" s="27">
        <f t="shared" si="57"/>
        <v>0</v>
      </c>
      <c r="BF27" s="27">
        <f t="shared" si="58"/>
        <v>0</v>
      </c>
      <c r="BG27" s="27">
        <f t="shared" si="59"/>
        <v>0</v>
      </c>
      <c r="BH27" s="27">
        <f t="shared" si="60"/>
        <v>0</v>
      </c>
      <c r="BI27" s="27">
        <f t="shared" si="44"/>
        <v>0</v>
      </c>
      <c r="BJ27" s="26">
        <f t="shared" si="45"/>
        <v>0</v>
      </c>
      <c r="BK27" s="26">
        <f t="shared" si="46"/>
        <v>0</v>
      </c>
      <c r="BL27" s="26">
        <f t="shared" si="47"/>
        <v>0</v>
      </c>
      <c r="BM27" s="27">
        <f t="shared" si="48"/>
        <v>0</v>
      </c>
      <c r="BN27" s="27">
        <f t="shared" si="61"/>
        <v>0</v>
      </c>
      <c r="BO27" s="109">
        <f t="shared" si="19"/>
        <v>0</v>
      </c>
      <c r="BP27" s="36">
        <f t="shared" si="49"/>
        <v>0</v>
      </c>
      <c r="BQ27" s="36">
        <f t="shared" si="20"/>
        <v>0</v>
      </c>
      <c r="BR27" s="110">
        <f t="shared" si="21"/>
        <v>0</v>
      </c>
      <c r="BS27" s="96"/>
      <c r="BT27" s="96"/>
      <c r="BU27" s="96"/>
      <c r="BV27" s="96"/>
      <c r="BW27" s="96"/>
      <c r="BX27" s="96"/>
      <c r="BY27" s="96"/>
      <c r="BZ27" s="96"/>
      <c r="CA27" s="96"/>
      <c r="CB27" s="96"/>
      <c r="CC27" s="96"/>
      <c r="CD27" s="96"/>
      <c r="CE27" s="96"/>
      <c r="CF27" s="96"/>
      <c r="CG27" s="96"/>
      <c r="CH27" s="96"/>
      <c r="CI27" s="96"/>
      <c r="CJ27" s="96"/>
      <c r="CK27" s="96"/>
      <c r="CL27" s="36">
        <f t="shared" si="22"/>
        <v>0</v>
      </c>
      <c r="CM27" s="99">
        <f t="shared" si="23"/>
        <v>0</v>
      </c>
    </row>
    <row r="28" spans="1:91" x14ac:dyDescent="0.35">
      <c r="A28" s="62">
        <f>ROWS($12:28)-1</f>
        <v>16</v>
      </c>
      <c r="B28" s="95"/>
      <c r="C28" s="95"/>
      <c r="D28" s="96"/>
      <c r="E28" s="96"/>
      <c r="F28" s="96"/>
      <c r="G28" s="96"/>
      <c r="H28" s="96"/>
      <c r="I28" s="96"/>
      <c r="J28" s="96"/>
      <c r="K28" s="96"/>
      <c r="L28" s="96"/>
      <c r="M28" s="96"/>
      <c r="N28" s="96"/>
      <c r="O28" s="97">
        <f t="shared" si="12"/>
        <v>0</v>
      </c>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28">
        <f t="shared" si="24"/>
        <v>0</v>
      </c>
      <c r="AP28" s="99">
        <f t="shared" si="25"/>
        <v>0</v>
      </c>
      <c r="AQ28" s="27">
        <f t="shared" si="62"/>
        <v>0</v>
      </c>
      <c r="AR28" s="27">
        <f t="shared" si="63"/>
        <v>0</v>
      </c>
      <c r="AS28" s="27">
        <f t="shared" si="64"/>
        <v>0</v>
      </c>
      <c r="AT28" s="27">
        <f t="shared" si="65"/>
        <v>0</v>
      </c>
      <c r="AU28" s="27">
        <f t="shared" si="66"/>
        <v>0</v>
      </c>
      <c r="AV28" s="27">
        <f t="shared" si="67"/>
        <v>0</v>
      </c>
      <c r="AW28" s="27">
        <f t="shared" si="68"/>
        <v>0</v>
      </c>
      <c r="AX28" s="27">
        <f t="shared" si="69"/>
        <v>0</v>
      </c>
      <c r="AY28" s="27">
        <f t="shared" si="51"/>
        <v>0</v>
      </c>
      <c r="AZ28" s="27">
        <f t="shared" si="52"/>
        <v>0</v>
      </c>
      <c r="BA28" s="27">
        <f t="shared" si="53"/>
        <v>0</v>
      </c>
      <c r="BB28" s="27">
        <f t="shared" si="54"/>
        <v>0</v>
      </c>
      <c r="BC28" s="27">
        <f t="shared" si="55"/>
        <v>0</v>
      </c>
      <c r="BD28" s="27">
        <f t="shared" si="56"/>
        <v>0</v>
      </c>
      <c r="BE28" s="27">
        <f t="shared" si="57"/>
        <v>0</v>
      </c>
      <c r="BF28" s="27">
        <f t="shared" si="58"/>
        <v>0</v>
      </c>
      <c r="BG28" s="27">
        <f t="shared" si="59"/>
        <v>0</v>
      </c>
      <c r="BH28" s="27">
        <f t="shared" si="60"/>
        <v>0</v>
      </c>
      <c r="BI28" s="27">
        <f t="shared" si="44"/>
        <v>0</v>
      </c>
      <c r="BJ28" s="26">
        <f t="shared" si="45"/>
        <v>0</v>
      </c>
      <c r="BK28" s="26">
        <f t="shared" si="46"/>
        <v>0</v>
      </c>
      <c r="BL28" s="26">
        <f t="shared" si="47"/>
        <v>0</v>
      </c>
      <c r="BM28" s="27">
        <f t="shared" si="48"/>
        <v>0</v>
      </c>
      <c r="BN28" s="27">
        <f t="shared" si="61"/>
        <v>0</v>
      </c>
      <c r="BO28" s="109">
        <f t="shared" si="19"/>
        <v>0</v>
      </c>
      <c r="BP28" s="36">
        <f t="shared" si="49"/>
        <v>0</v>
      </c>
      <c r="BQ28" s="36">
        <f t="shared" si="20"/>
        <v>0</v>
      </c>
      <c r="BR28" s="110">
        <f t="shared" si="21"/>
        <v>0</v>
      </c>
      <c r="BS28" s="96"/>
      <c r="BT28" s="96"/>
      <c r="BU28" s="96"/>
      <c r="BV28" s="96"/>
      <c r="BW28" s="96"/>
      <c r="BX28" s="96"/>
      <c r="BY28" s="96"/>
      <c r="BZ28" s="96"/>
      <c r="CA28" s="96"/>
      <c r="CB28" s="96"/>
      <c r="CC28" s="96"/>
      <c r="CD28" s="96"/>
      <c r="CE28" s="96"/>
      <c r="CF28" s="96"/>
      <c r="CG28" s="96"/>
      <c r="CH28" s="96"/>
      <c r="CI28" s="96"/>
      <c r="CJ28" s="96"/>
      <c r="CK28" s="96"/>
      <c r="CL28" s="36">
        <f t="shared" si="22"/>
        <v>0</v>
      </c>
      <c r="CM28" s="99">
        <f t="shared" si="23"/>
        <v>0</v>
      </c>
    </row>
    <row r="29" spans="1:91" x14ac:dyDescent="0.35">
      <c r="A29" s="62">
        <f>ROWS($12:29)-1</f>
        <v>17</v>
      </c>
      <c r="B29" s="95"/>
      <c r="C29" s="95"/>
      <c r="D29" s="96"/>
      <c r="E29" s="96"/>
      <c r="F29" s="96"/>
      <c r="G29" s="96"/>
      <c r="H29" s="96"/>
      <c r="I29" s="96"/>
      <c r="J29" s="96"/>
      <c r="K29" s="96"/>
      <c r="L29" s="96"/>
      <c r="M29" s="96"/>
      <c r="N29" s="96"/>
      <c r="O29" s="97">
        <f t="shared" si="12"/>
        <v>0</v>
      </c>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28">
        <f t="shared" si="24"/>
        <v>0</v>
      </c>
      <c r="AP29" s="99">
        <f t="shared" si="25"/>
        <v>0</v>
      </c>
      <c r="AQ29" s="27">
        <f t="shared" si="62"/>
        <v>0</v>
      </c>
      <c r="AR29" s="27">
        <f t="shared" si="63"/>
        <v>0</v>
      </c>
      <c r="AS29" s="27">
        <f t="shared" si="64"/>
        <v>0</v>
      </c>
      <c r="AT29" s="27">
        <f t="shared" si="65"/>
        <v>0</v>
      </c>
      <c r="AU29" s="27">
        <f t="shared" si="66"/>
        <v>0</v>
      </c>
      <c r="AV29" s="27">
        <f t="shared" si="67"/>
        <v>0</v>
      </c>
      <c r="AW29" s="27">
        <f t="shared" si="68"/>
        <v>0</v>
      </c>
      <c r="AX29" s="27">
        <f t="shared" si="69"/>
        <v>0</v>
      </c>
      <c r="AY29" s="27">
        <f t="shared" si="51"/>
        <v>0</v>
      </c>
      <c r="AZ29" s="27">
        <f t="shared" si="52"/>
        <v>0</v>
      </c>
      <c r="BA29" s="27">
        <f t="shared" si="53"/>
        <v>0</v>
      </c>
      <c r="BB29" s="27">
        <f t="shared" si="54"/>
        <v>0</v>
      </c>
      <c r="BC29" s="27">
        <f t="shared" si="55"/>
        <v>0</v>
      </c>
      <c r="BD29" s="27">
        <f t="shared" si="56"/>
        <v>0</v>
      </c>
      <c r="BE29" s="27">
        <f t="shared" si="57"/>
        <v>0</v>
      </c>
      <c r="BF29" s="27">
        <f t="shared" si="58"/>
        <v>0</v>
      </c>
      <c r="BG29" s="27">
        <f t="shared" si="59"/>
        <v>0</v>
      </c>
      <c r="BH29" s="27">
        <f t="shared" si="60"/>
        <v>0</v>
      </c>
      <c r="BI29" s="27">
        <f t="shared" ref="BI29:BI62" si="70">ROUND($O29*AI29,0)</f>
        <v>0</v>
      </c>
      <c r="BJ29" s="26">
        <f t="shared" si="45"/>
        <v>0</v>
      </c>
      <c r="BK29" s="26">
        <f t="shared" si="46"/>
        <v>0</v>
      </c>
      <c r="BL29" s="26">
        <f t="shared" si="47"/>
        <v>0</v>
      </c>
      <c r="BM29" s="27">
        <f t="shared" ref="BM29:BM62" si="71">ROUND($O29*AM29,0)</f>
        <v>0</v>
      </c>
      <c r="BN29" s="27">
        <f t="shared" si="61"/>
        <v>0</v>
      </c>
      <c r="BO29" s="109">
        <f t="shared" si="19"/>
        <v>0</v>
      </c>
      <c r="BP29" s="36">
        <f t="shared" si="49"/>
        <v>0</v>
      </c>
      <c r="BQ29" s="36">
        <f t="shared" si="20"/>
        <v>0</v>
      </c>
      <c r="BR29" s="110">
        <f t="shared" si="21"/>
        <v>0</v>
      </c>
      <c r="BS29" s="96"/>
      <c r="BT29" s="96"/>
      <c r="BU29" s="96"/>
      <c r="BV29" s="96"/>
      <c r="BW29" s="96"/>
      <c r="BX29" s="96"/>
      <c r="BY29" s="96"/>
      <c r="BZ29" s="96"/>
      <c r="CA29" s="96"/>
      <c r="CB29" s="96"/>
      <c r="CC29" s="96"/>
      <c r="CD29" s="96"/>
      <c r="CE29" s="96"/>
      <c r="CF29" s="96"/>
      <c r="CG29" s="96"/>
      <c r="CH29" s="96"/>
      <c r="CI29" s="96"/>
      <c r="CJ29" s="96"/>
      <c r="CK29" s="96"/>
      <c r="CL29" s="36">
        <f t="shared" si="22"/>
        <v>0</v>
      </c>
      <c r="CM29" s="99">
        <f t="shared" si="23"/>
        <v>0</v>
      </c>
    </row>
    <row r="30" spans="1:91" x14ac:dyDescent="0.35">
      <c r="A30" s="62">
        <f>ROWS($12:30)-1</f>
        <v>18</v>
      </c>
      <c r="B30" s="95"/>
      <c r="C30" s="95"/>
      <c r="D30" s="96"/>
      <c r="E30" s="96"/>
      <c r="F30" s="96"/>
      <c r="G30" s="96"/>
      <c r="H30" s="96"/>
      <c r="I30" s="96"/>
      <c r="J30" s="96"/>
      <c r="K30" s="96"/>
      <c r="L30" s="96"/>
      <c r="M30" s="96"/>
      <c r="N30" s="96"/>
      <c r="O30" s="97">
        <f t="shared" si="12"/>
        <v>0</v>
      </c>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28">
        <f t="shared" si="24"/>
        <v>0</v>
      </c>
      <c r="AP30" s="99">
        <f t="shared" si="25"/>
        <v>0</v>
      </c>
      <c r="AQ30" s="27">
        <f t="shared" si="62"/>
        <v>0</v>
      </c>
      <c r="AR30" s="27">
        <f t="shared" si="63"/>
        <v>0</v>
      </c>
      <c r="AS30" s="27">
        <f t="shared" si="64"/>
        <v>0</v>
      </c>
      <c r="AT30" s="27">
        <f t="shared" si="65"/>
        <v>0</v>
      </c>
      <c r="AU30" s="27">
        <f t="shared" si="66"/>
        <v>0</v>
      </c>
      <c r="AV30" s="27">
        <f t="shared" si="67"/>
        <v>0</v>
      </c>
      <c r="AW30" s="27">
        <f t="shared" si="68"/>
        <v>0</v>
      </c>
      <c r="AX30" s="27">
        <f t="shared" si="69"/>
        <v>0</v>
      </c>
      <c r="AY30" s="27">
        <f t="shared" si="51"/>
        <v>0</v>
      </c>
      <c r="AZ30" s="27">
        <f t="shared" si="52"/>
        <v>0</v>
      </c>
      <c r="BA30" s="27">
        <f t="shared" si="53"/>
        <v>0</v>
      </c>
      <c r="BB30" s="27">
        <f t="shared" si="54"/>
        <v>0</v>
      </c>
      <c r="BC30" s="27">
        <f t="shared" si="55"/>
        <v>0</v>
      </c>
      <c r="BD30" s="27">
        <f t="shared" si="56"/>
        <v>0</v>
      </c>
      <c r="BE30" s="27">
        <f t="shared" si="57"/>
        <v>0</v>
      </c>
      <c r="BF30" s="27">
        <f t="shared" si="58"/>
        <v>0</v>
      </c>
      <c r="BG30" s="27">
        <f t="shared" si="59"/>
        <v>0</v>
      </c>
      <c r="BH30" s="27">
        <f t="shared" si="60"/>
        <v>0</v>
      </c>
      <c r="BI30" s="27">
        <f t="shared" si="70"/>
        <v>0</v>
      </c>
      <c r="BJ30" s="26">
        <f t="shared" si="45"/>
        <v>0</v>
      </c>
      <c r="BK30" s="26">
        <f t="shared" si="46"/>
        <v>0</v>
      </c>
      <c r="BL30" s="26">
        <f t="shared" si="47"/>
        <v>0</v>
      </c>
      <c r="BM30" s="27">
        <f t="shared" si="71"/>
        <v>0</v>
      </c>
      <c r="BN30" s="27">
        <f t="shared" si="61"/>
        <v>0</v>
      </c>
      <c r="BO30" s="109">
        <f t="shared" si="19"/>
        <v>0</v>
      </c>
      <c r="BP30" s="36">
        <f t="shared" si="49"/>
        <v>0</v>
      </c>
      <c r="BQ30" s="36">
        <f t="shared" si="20"/>
        <v>0</v>
      </c>
      <c r="BR30" s="110">
        <f t="shared" si="21"/>
        <v>0</v>
      </c>
      <c r="BS30" s="96"/>
      <c r="BT30" s="96"/>
      <c r="BU30" s="96"/>
      <c r="BV30" s="96"/>
      <c r="BW30" s="96"/>
      <c r="BX30" s="96"/>
      <c r="BY30" s="96"/>
      <c r="BZ30" s="96"/>
      <c r="CA30" s="96"/>
      <c r="CB30" s="96"/>
      <c r="CC30" s="96"/>
      <c r="CD30" s="96"/>
      <c r="CE30" s="96"/>
      <c r="CF30" s="96"/>
      <c r="CG30" s="96"/>
      <c r="CH30" s="96"/>
      <c r="CI30" s="96"/>
      <c r="CJ30" s="96"/>
      <c r="CK30" s="96"/>
      <c r="CL30" s="36">
        <f t="shared" si="22"/>
        <v>0</v>
      </c>
      <c r="CM30" s="99">
        <f t="shared" si="23"/>
        <v>0</v>
      </c>
    </row>
    <row r="31" spans="1:91" x14ac:dyDescent="0.35">
      <c r="A31" s="62">
        <f>ROWS($12:31)-1</f>
        <v>19</v>
      </c>
      <c r="B31" s="95"/>
      <c r="C31" s="95"/>
      <c r="D31" s="96"/>
      <c r="E31" s="96"/>
      <c r="F31" s="96"/>
      <c r="G31" s="96"/>
      <c r="H31" s="96"/>
      <c r="I31" s="96"/>
      <c r="J31" s="96"/>
      <c r="K31" s="96"/>
      <c r="L31" s="96"/>
      <c r="M31" s="96"/>
      <c r="N31" s="96"/>
      <c r="O31" s="97">
        <f t="shared" si="12"/>
        <v>0</v>
      </c>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28">
        <f t="shared" si="24"/>
        <v>0</v>
      </c>
      <c r="AP31" s="99">
        <f t="shared" si="25"/>
        <v>0</v>
      </c>
      <c r="AQ31" s="27">
        <f t="shared" si="62"/>
        <v>0</v>
      </c>
      <c r="AR31" s="27">
        <f t="shared" si="63"/>
        <v>0</v>
      </c>
      <c r="AS31" s="27">
        <f t="shared" si="64"/>
        <v>0</v>
      </c>
      <c r="AT31" s="27">
        <f t="shared" si="65"/>
        <v>0</v>
      </c>
      <c r="AU31" s="27">
        <f t="shared" si="66"/>
        <v>0</v>
      </c>
      <c r="AV31" s="27">
        <f t="shared" si="67"/>
        <v>0</v>
      </c>
      <c r="AW31" s="27">
        <f t="shared" si="68"/>
        <v>0</v>
      </c>
      <c r="AX31" s="27">
        <f t="shared" si="69"/>
        <v>0</v>
      </c>
      <c r="AY31" s="27">
        <f t="shared" si="51"/>
        <v>0</v>
      </c>
      <c r="AZ31" s="27">
        <f t="shared" si="52"/>
        <v>0</v>
      </c>
      <c r="BA31" s="27">
        <f t="shared" si="53"/>
        <v>0</v>
      </c>
      <c r="BB31" s="27">
        <f t="shared" si="54"/>
        <v>0</v>
      </c>
      <c r="BC31" s="27">
        <f t="shared" si="55"/>
        <v>0</v>
      </c>
      <c r="BD31" s="27">
        <f t="shared" si="56"/>
        <v>0</v>
      </c>
      <c r="BE31" s="27">
        <f t="shared" si="57"/>
        <v>0</v>
      </c>
      <c r="BF31" s="27">
        <f t="shared" si="58"/>
        <v>0</v>
      </c>
      <c r="BG31" s="27">
        <f t="shared" si="59"/>
        <v>0</v>
      </c>
      <c r="BH31" s="27">
        <f t="shared" si="60"/>
        <v>0</v>
      </c>
      <c r="BI31" s="27">
        <f t="shared" si="70"/>
        <v>0</v>
      </c>
      <c r="BJ31" s="26">
        <f t="shared" si="45"/>
        <v>0</v>
      </c>
      <c r="BK31" s="26">
        <f t="shared" si="46"/>
        <v>0</v>
      </c>
      <c r="BL31" s="26">
        <f t="shared" si="47"/>
        <v>0</v>
      </c>
      <c r="BM31" s="27">
        <f t="shared" si="71"/>
        <v>0</v>
      </c>
      <c r="BN31" s="27">
        <f t="shared" si="61"/>
        <v>0</v>
      </c>
      <c r="BO31" s="109">
        <f t="shared" si="19"/>
        <v>0</v>
      </c>
      <c r="BP31" s="36">
        <f t="shared" si="49"/>
        <v>0</v>
      </c>
      <c r="BQ31" s="36">
        <f t="shared" si="20"/>
        <v>0</v>
      </c>
      <c r="BR31" s="110">
        <f t="shared" si="21"/>
        <v>0</v>
      </c>
      <c r="BS31" s="96"/>
      <c r="BT31" s="96"/>
      <c r="BU31" s="96"/>
      <c r="BV31" s="96"/>
      <c r="BW31" s="96"/>
      <c r="BX31" s="96"/>
      <c r="BY31" s="96"/>
      <c r="BZ31" s="96"/>
      <c r="CA31" s="96"/>
      <c r="CB31" s="96"/>
      <c r="CC31" s="96"/>
      <c r="CD31" s="96"/>
      <c r="CE31" s="96"/>
      <c r="CF31" s="96"/>
      <c r="CG31" s="96"/>
      <c r="CH31" s="96"/>
      <c r="CI31" s="96"/>
      <c r="CJ31" s="96"/>
      <c r="CK31" s="96"/>
      <c r="CL31" s="36">
        <f t="shared" si="22"/>
        <v>0</v>
      </c>
      <c r="CM31" s="99">
        <f t="shared" si="23"/>
        <v>0</v>
      </c>
    </row>
    <row r="32" spans="1:91" x14ac:dyDescent="0.35">
      <c r="A32" s="62">
        <f>ROWS($12:32)-1</f>
        <v>20</v>
      </c>
      <c r="B32" s="95"/>
      <c r="C32" s="95"/>
      <c r="D32" s="96"/>
      <c r="E32" s="96"/>
      <c r="F32" s="96"/>
      <c r="G32" s="96"/>
      <c r="H32" s="96"/>
      <c r="I32" s="96"/>
      <c r="J32" s="96"/>
      <c r="K32" s="96"/>
      <c r="L32" s="96"/>
      <c r="M32" s="96"/>
      <c r="N32" s="96"/>
      <c r="O32" s="97">
        <f t="shared" ref="O32:O62" si="72">SUM(D32:N32)</f>
        <v>0</v>
      </c>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28">
        <f t="shared" si="24"/>
        <v>0</v>
      </c>
      <c r="AP32" s="99">
        <f t="shared" si="25"/>
        <v>0</v>
      </c>
      <c r="AQ32" s="27">
        <f t="shared" si="62"/>
        <v>0</v>
      </c>
      <c r="AR32" s="27">
        <f t="shared" si="63"/>
        <v>0</v>
      </c>
      <c r="AS32" s="27">
        <f t="shared" si="64"/>
        <v>0</v>
      </c>
      <c r="AT32" s="27">
        <f t="shared" si="65"/>
        <v>0</v>
      </c>
      <c r="AU32" s="27">
        <f t="shared" si="66"/>
        <v>0</v>
      </c>
      <c r="AV32" s="27">
        <f t="shared" si="67"/>
        <v>0</v>
      </c>
      <c r="AW32" s="27">
        <f t="shared" si="68"/>
        <v>0</v>
      </c>
      <c r="AX32" s="27">
        <f t="shared" si="69"/>
        <v>0</v>
      </c>
      <c r="AY32" s="27">
        <f t="shared" si="51"/>
        <v>0</v>
      </c>
      <c r="AZ32" s="27">
        <f t="shared" si="52"/>
        <v>0</v>
      </c>
      <c r="BA32" s="27">
        <f t="shared" si="53"/>
        <v>0</v>
      </c>
      <c r="BB32" s="27">
        <f t="shared" si="54"/>
        <v>0</v>
      </c>
      <c r="BC32" s="27">
        <f t="shared" si="55"/>
        <v>0</v>
      </c>
      <c r="BD32" s="27">
        <f t="shared" si="56"/>
        <v>0</v>
      </c>
      <c r="BE32" s="27">
        <f t="shared" si="57"/>
        <v>0</v>
      </c>
      <c r="BF32" s="27">
        <f t="shared" si="58"/>
        <v>0</v>
      </c>
      <c r="BG32" s="27">
        <f t="shared" si="59"/>
        <v>0</v>
      </c>
      <c r="BH32" s="27">
        <f t="shared" si="60"/>
        <v>0</v>
      </c>
      <c r="BI32" s="27">
        <f t="shared" si="70"/>
        <v>0</v>
      </c>
      <c r="BJ32" s="26">
        <f t="shared" si="45"/>
        <v>0</v>
      </c>
      <c r="BK32" s="26">
        <f t="shared" si="46"/>
        <v>0</v>
      </c>
      <c r="BL32" s="26">
        <f t="shared" si="47"/>
        <v>0</v>
      </c>
      <c r="BM32" s="27">
        <f t="shared" si="71"/>
        <v>0</v>
      </c>
      <c r="BN32" s="27">
        <f t="shared" si="61"/>
        <v>0</v>
      </c>
      <c r="BO32" s="109">
        <f t="shared" si="19"/>
        <v>0</v>
      </c>
      <c r="BP32" s="36">
        <f t="shared" ref="BP32:BP62" si="73">SUM(AP32:BO32)</f>
        <v>0</v>
      </c>
      <c r="BQ32" s="36">
        <f t="shared" si="20"/>
        <v>0</v>
      </c>
      <c r="BR32" s="110">
        <f t="shared" si="21"/>
        <v>0</v>
      </c>
      <c r="BS32" s="96"/>
      <c r="BT32" s="96"/>
      <c r="BU32" s="96"/>
      <c r="BV32" s="96"/>
      <c r="BW32" s="96"/>
      <c r="BX32" s="96"/>
      <c r="BY32" s="96"/>
      <c r="BZ32" s="96"/>
      <c r="CA32" s="96"/>
      <c r="CB32" s="96"/>
      <c r="CC32" s="96"/>
      <c r="CD32" s="96"/>
      <c r="CE32" s="96"/>
      <c r="CF32" s="96"/>
      <c r="CG32" s="96"/>
      <c r="CH32" s="96"/>
      <c r="CI32" s="96"/>
      <c r="CJ32" s="96"/>
      <c r="CK32" s="96"/>
      <c r="CL32" s="36">
        <f t="shared" si="22"/>
        <v>0</v>
      </c>
      <c r="CM32" s="99">
        <f t="shared" si="23"/>
        <v>0</v>
      </c>
    </row>
    <row r="33" spans="1:91" x14ac:dyDescent="0.35">
      <c r="A33" s="62">
        <f>ROWS($12:33)-1</f>
        <v>21</v>
      </c>
      <c r="B33" s="95"/>
      <c r="C33" s="95"/>
      <c r="D33" s="96"/>
      <c r="E33" s="96"/>
      <c r="F33" s="96"/>
      <c r="G33" s="96"/>
      <c r="H33" s="96"/>
      <c r="I33" s="96"/>
      <c r="J33" s="96"/>
      <c r="K33" s="96"/>
      <c r="L33" s="96"/>
      <c r="M33" s="96"/>
      <c r="N33" s="96"/>
      <c r="O33" s="97">
        <f t="shared" si="72"/>
        <v>0</v>
      </c>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28">
        <f t="shared" si="24"/>
        <v>0</v>
      </c>
      <c r="AP33" s="99">
        <f t="shared" si="25"/>
        <v>0</v>
      </c>
      <c r="AQ33" s="27">
        <f t="shared" si="62"/>
        <v>0</v>
      </c>
      <c r="AR33" s="27">
        <f t="shared" si="63"/>
        <v>0</v>
      </c>
      <c r="AS33" s="27">
        <f t="shared" si="64"/>
        <v>0</v>
      </c>
      <c r="AT33" s="27">
        <f t="shared" si="65"/>
        <v>0</v>
      </c>
      <c r="AU33" s="27">
        <f t="shared" si="66"/>
        <v>0</v>
      </c>
      <c r="AV33" s="27">
        <f t="shared" si="67"/>
        <v>0</v>
      </c>
      <c r="AW33" s="27">
        <f t="shared" si="68"/>
        <v>0</v>
      </c>
      <c r="AX33" s="27">
        <f t="shared" si="69"/>
        <v>0</v>
      </c>
      <c r="AY33" s="27">
        <f t="shared" si="51"/>
        <v>0</v>
      </c>
      <c r="AZ33" s="27">
        <f t="shared" si="52"/>
        <v>0</v>
      </c>
      <c r="BA33" s="27">
        <f t="shared" si="53"/>
        <v>0</v>
      </c>
      <c r="BB33" s="27">
        <f t="shared" si="54"/>
        <v>0</v>
      </c>
      <c r="BC33" s="27">
        <f t="shared" si="55"/>
        <v>0</v>
      </c>
      <c r="BD33" s="27">
        <f t="shared" si="56"/>
        <v>0</v>
      </c>
      <c r="BE33" s="27">
        <f t="shared" si="57"/>
        <v>0</v>
      </c>
      <c r="BF33" s="27">
        <f t="shared" si="58"/>
        <v>0</v>
      </c>
      <c r="BG33" s="27">
        <f t="shared" si="59"/>
        <v>0</v>
      </c>
      <c r="BH33" s="27">
        <f t="shared" si="60"/>
        <v>0</v>
      </c>
      <c r="BI33" s="27">
        <f t="shared" si="70"/>
        <v>0</v>
      </c>
      <c r="BJ33" s="26">
        <f t="shared" si="45"/>
        <v>0</v>
      </c>
      <c r="BK33" s="26">
        <f t="shared" si="46"/>
        <v>0</v>
      </c>
      <c r="BL33" s="26">
        <f t="shared" si="47"/>
        <v>0</v>
      </c>
      <c r="BM33" s="27">
        <f t="shared" si="71"/>
        <v>0</v>
      </c>
      <c r="BN33" s="27">
        <f t="shared" si="61"/>
        <v>0</v>
      </c>
      <c r="BO33" s="109">
        <f t="shared" si="19"/>
        <v>0</v>
      </c>
      <c r="BP33" s="36">
        <f t="shared" si="73"/>
        <v>0</v>
      </c>
      <c r="BQ33" s="36">
        <f t="shared" si="20"/>
        <v>0</v>
      </c>
      <c r="BR33" s="110">
        <f t="shared" si="21"/>
        <v>0</v>
      </c>
      <c r="BS33" s="96"/>
      <c r="BT33" s="96"/>
      <c r="BU33" s="96"/>
      <c r="BV33" s="96"/>
      <c r="BW33" s="96"/>
      <c r="BX33" s="96"/>
      <c r="BY33" s="96"/>
      <c r="BZ33" s="96"/>
      <c r="CA33" s="96"/>
      <c r="CB33" s="96"/>
      <c r="CC33" s="96"/>
      <c r="CD33" s="96"/>
      <c r="CE33" s="96"/>
      <c r="CF33" s="96"/>
      <c r="CG33" s="96"/>
      <c r="CH33" s="96"/>
      <c r="CI33" s="96"/>
      <c r="CJ33" s="96"/>
      <c r="CK33" s="96"/>
      <c r="CL33" s="36">
        <f t="shared" si="22"/>
        <v>0</v>
      </c>
      <c r="CM33" s="99">
        <f t="shared" si="23"/>
        <v>0</v>
      </c>
    </row>
    <row r="34" spans="1:91" x14ac:dyDescent="0.35">
      <c r="A34" s="62">
        <f>ROWS($12:34)-1</f>
        <v>22</v>
      </c>
      <c r="B34" s="95"/>
      <c r="C34" s="95"/>
      <c r="D34" s="96"/>
      <c r="E34" s="96"/>
      <c r="F34" s="96"/>
      <c r="G34" s="96"/>
      <c r="H34" s="96"/>
      <c r="I34" s="96"/>
      <c r="J34" s="96"/>
      <c r="K34" s="96"/>
      <c r="L34" s="96"/>
      <c r="M34" s="96"/>
      <c r="N34" s="96"/>
      <c r="O34" s="97">
        <f t="shared" si="72"/>
        <v>0</v>
      </c>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28">
        <f t="shared" si="24"/>
        <v>0</v>
      </c>
      <c r="AP34" s="99">
        <f t="shared" si="25"/>
        <v>0</v>
      </c>
      <c r="AQ34" s="27">
        <f t="shared" si="62"/>
        <v>0</v>
      </c>
      <c r="AR34" s="27">
        <f t="shared" si="63"/>
        <v>0</v>
      </c>
      <c r="AS34" s="27">
        <f t="shared" si="64"/>
        <v>0</v>
      </c>
      <c r="AT34" s="27">
        <f t="shared" si="65"/>
        <v>0</v>
      </c>
      <c r="AU34" s="27">
        <f t="shared" si="66"/>
        <v>0</v>
      </c>
      <c r="AV34" s="27">
        <f t="shared" si="67"/>
        <v>0</v>
      </c>
      <c r="AW34" s="27">
        <f t="shared" si="68"/>
        <v>0</v>
      </c>
      <c r="AX34" s="27">
        <f t="shared" si="69"/>
        <v>0</v>
      </c>
      <c r="AY34" s="27">
        <f t="shared" si="51"/>
        <v>0</v>
      </c>
      <c r="AZ34" s="27">
        <f t="shared" si="52"/>
        <v>0</v>
      </c>
      <c r="BA34" s="27">
        <f t="shared" si="53"/>
        <v>0</v>
      </c>
      <c r="BB34" s="27">
        <f t="shared" si="54"/>
        <v>0</v>
      </c>
      <c r="BC34" s="27">
        <f t="shared" si="55"/>
        <v>0</v>
      </c>
      <c r="BD34" s="27">
        <f t="shared" si="56"/>
        <v>0</v>
      </c>
      <c r="BE34" s="27">
        <f t="shared" si="57"/>
        <v>0</v>
      </c>
      <c r="BF34" s="27">
        <f t="shared" si="58"/>
        <v>0</v>
      </c>
      <c r="BG34" s="27">
        <f t="shared" si="59"/>
        <v>0</v>
      </c>
      <c r="BH34" s="27">
        <f t="shared" si="60"/>
        <v>0</v>
      </c>
      <c r="BI34" s="27">
        <f t="shared" si="70"/>
        <v>0</v>
      </c>
      <c r="BJ34" s="26">
        <f t="shared" si="45"/>
        <v>0</v>
      </c>
      <c r="BK34" s="26">
        <f t="shared" si="46"/>
        <v>0</v>
      </c>
      <c r="BL34" s="26">
        <f t="shared" si="47"/>
        <v>0</v>
      </c>
      <c r="BM34" s="27">
        <f t="shared" si="71"/>
        <v>0</v>
      </c>
      <c r="BN34" s="27">
        <f t="shared" si="61"/>
        <v>0</v>
      </c>
      <c r="BO34" s="109">
        <f t="shared" si="19"/>
        <v>0</v>
      </c>
      <c r="BP34" s="36">
        <f t="shared" si="73"/>
        <v>0</v>
      </c>
      <c r="BQ34" s="36">
        <f t="shared" si="20"/>
        <v>0</v>
      </c>
      <c r="BR34" s="110">
        <f t="shared" si="21"/>
        <v>0</v>
      </c>
      <c r="BS34" s="96"/>
      <c r="BT34" s="96"/>
      <c r="BU34" s="96"/>
      <c r="BV34" s="96"/>
      <c r="BW34" s="96"/>
      <c r="BX34" s="96"/>
      <c r="BY34" s="96"/>
      <c r="BZ34" s="96"/>
      <c r="CA34" s="96"/>
      <c r="CB34" s="96"/>
      <c r="CC34" s="96"/>
      <c r="CD34" s="96"/>
      <c r="CE34" s="96"/>
      <c r="CF34" s="96"/>
      <c r="CG34" s="96"/>
      <c r="CH34" s="96"/>
      <c r="CI34" s="96"/>
      <c r="CJ34" s="96"/>
      <c r="CK34" s="96"/>
      <c r="CL34" s="36">
        <f t="shared" si="22"/>
        <v>0</v>
      </c>
      <c r="CM34" s="99">
        <f t="shared" si="23"/>
        <v>0</v>
      </c>
    </row>
    <row r="35" spans="1:91" x14ac:dyDescent="0.35">
      <c r="A35" s="62">
        <f>ROWS($12:35)-1</f>
        <v>23</v>
      </c>
      <c r="B35" s="95"/>
      <c r="C35" s="95"/>
      <c r="D35" s="96"/>
      <c r="E35" s="96"/>
      <c r="F35" s="96"/>
      <c r="G35" s="96"/>
      <c r="H35" s="96"/>
      <c r="I35" s="96"/>
      <c r="J35" s="96"/>
      <c r="K35" s="96"/>
      <c r="L35" s="96"/>
      <c r="M35" s="96"/>
      <c r="N35" s="96"/>
      <c r="O35" s="97">
        <f t="shared" si="72"/>
        <v>0</v>
      </c>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28">
        <f t="shared" si="24"/>
        <v>0</v>
      </c>
      <c r="AP35" s="99">
        <f t="shared" si="25"/>
        <v>0</v>
      </c>
      <c r="AQ35" s="27">
        <f t="shared" si="62"/>
        <v>0</v>
      </c>
      <c r="AR35" s="27">
        <f t="shared" si="63"/>
        <v>0</v>
      </c>
      <c r="AS35" s="27">
        <f t="shared" si="64"/>
        <v>0</v>
      </c>
      <c r="AT35" s="27">
        <f t="shared" si="65"/>
        <v>0</v>
      </c>
      <c r="AU35" s="27">
        <f t="shared" si="66"/>
        <v>0</v>
      </c>
      <c r="AV35" s="27">
        <f t="shared" si="67"/>
        <v>0</v>
      </c>
      <c r="AW35" s="27">
        <f t="shared" si="68"/>
        <v>0</v>
      </c>
      <c r="AX35" s="27">
        <f t="shared" si="69"/>
        <v>0</v>
      </c>
      <c r="AY35" s="27">
        <f t="shared" si="51"/>
        <v>0</v>
      </c>
      <c r="AZ35" s="27">
        <f t="shared" si="52"/>
        <v>0</v>
      </c>
      <c r="BA35" s="27">
        <f t="shared" si="53"/>
        <v>0</v>
      </c>
      <c r="BB35" s="27">
        <f t="shared" si="54"/>
        <v>0</v>
      </c>
      <c r="BC35" s="27">
        <f t="shared" si="55"/>
        <v>0</v>
      </c>
      <c r="BD35" s="27">
        <f t="shared" si="56"/>
        <v>0</v>
      </c>
      <c r="BE35" s="27">
        <f t="shared" si="57"/>
        <v>0</v>
      </c>
      <c r="BF35" s="27">
        <f t="shared" si="58"/>
        <v>0</v>
      </c>
      <c r="BG35" s="27">
        <f t="shared" si="59"/>
        <v>0</v>
      </c>
      <c r="BH35" s="27">
        <f t="shared" si="60"/>
        <v>0</v>
      </c>
      <c r="BI35" s="27">
        <f t="shared" si="70"/>
        <v>0</v>
      </c>
      <c r="BJ35" s="26">
        <f t="shared" si="45"/>
        <v>0</v>
      </c>
      <c r="BK35" s="26">
        <f t="shared" si="46"/>
        <v>0</v>
      </c>
      <c r="BL35" s="26">
        <f t="shared" si="47"/>
        <v>0</v>
      </c>
      <c r="BM35" s="27">
        <f t="shared" si="71"/>
        <v>0</v>
      </c>
      <c r="BN35" s="27">
        <f t="shared" si="61"/>
        <v>0</v>
      </c>
      <c r="BO35" s="109">
        <f t="shared" si="19"/>
        <v>0</v>
      </c>
      <c r="BP35" s="36">
        <f t="shared" si="73"/>
        <v>0</v>
      </c>
      <c r="BQ35" s="36">
        <f t="shared" si="20"/>
        <v>0</v>
      </c>
      <c r="BR35" s="110">
        <f t="shared" si="21"/>
        <v>0</v>
      </c>
      <c r="BS35" s="96"/>
      <c r="BT35" s="96"/>
      <c r="BU35" s="96"/>
      <c r="BV35" s="96"/>
      <c r="BW35" s="96"/>
      <c r="BX35" s="96"/>
      <c r="BY35" s="96"/>
      <c r="BZ35" s="96"/>
      <c r="CA35" s="96"/>
      <c r="CB35" s="96"/>
      <c r="CC35" s="96"/>
      <c r="CD35" s="96"/>
      <c r="CE35" s="96"/>
      <c r="CF35" s="96"/>
      <c r="CG35" s="96"/>
      <c r="CH35" s="96"/>
      <c r="CI35" s="96"/>
      <c r="CJ35" s="96"/>
      <c r="CK35" s="96"/>
      <c r="CL35" s="36">
        <f t="shared" si="22"/>
        <v>0</v>
      </c>
      <c r="CM35" s="99">
        <f t="shared" si="23"/>
        <v>0</v>
      </c>
    </row>
    <row r="36" spans="1:91" x14ac:dyDescent="0.35">
      <c r="A36" s="62">
        <f>ROWS($12:36)-1</f>
        <v>24</v>
      </c>
      <c r="B36" s="95"/>
      <c r="C36" s="95"/>
      <c r="D36" s="96"/>
      <c r="E36" s="96"/>
      <c r="F36" s="96"/>
      <c r="G36" s="96"/>
      <c r="H36" s="96"/>
      <c r="I36" s="96"/>
      <c r="J36" s="96"/>
      <c r="K36" s="96"/>
      <c r="L36" s="96"/>
      <c r="M36" s="96"/>
      <c r="N36" s="96"/>
      <c r="O36" s="97">
        <f t="shared" si="72"/>
        <v>0</v>
      </c>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28">
        <f t="shared" si="24"/>
        <v>0</v>
      </c>
      <c r="AP36" s="99">
        <f t="shared" si="25"/>
        <v>0</v>
      </c>
      <c r="AQ36" s="27">
        <f t="shared" si="62"/>
        <v>0</v>
      </c>
      <c r="AR36" s="27">
        <f t="shared" si="63"/>
        <v>0</v>
      </c>
      <c r="AS36" s="27">
        <f t="shared" si="64"/>
        <v>0</v>
      </c>
      <c r="AT36" s="27">
        <f t="shared" si="65"/>
        <v>0</v>
      </c>
      <c r="AU36" s="27">
        <f t="shared" si="66"/>
        <v>0</v>
      </c>
      <c r="AV36" s="27">
        <f t="shared" si="67"/>
        <v>0</v>
      </c>
      <c r="AW36" s="27">
        <f t="shared" si="68"/>
        <v>0</v>
      </c>
      <c r="AX36" s="27">
        <f t="shared" si="69"/>
        <v>0</v>
      </c>
      <c r="AY36" s="27">
        <f t="shared" si="51"/>
        <v>0</v>
      </c>
      <c r="AZ36" s="27">
        <f t="shared" si="52"/>
        <v>0</v>
      </c>
      <c r="BA36" s="27">
        <f t="shared" si="53"/>
        <v>0</v>
      </c>
      <c r="BB36" s="27">
        <f t="shared" si="54"/>
        <v>0</v>
      </c>
      <c r="BC36" s="27">
        <f t="shared" si="55"/>
        <v>0</v>
      </c>
      <c r="BD36" s="27">
        <f t="shared" si="56"/>
        <v>0</v>
      </c>
      <c r="BE36" s="27">
        <f t="shared" si="57"/>
        <v>0</v>
      </c>
      <c r="BF36" s="27">
        <f t="shared" si="58"/>
        <v>0</v>
      </c>
      <c r="BG36" s="27">
        <f t="shared" si="59"/>
        <v>0</v>
      </c>
      <c r="BH36" s="27">
        <f t="shared" si="60"/>
        <v>0</v>
      </c>
      <c r="BI36" s="27">
        <f t="shared" si="70"/>
        <v>0</v>
      </c>
      <c r="BJ36" s="26">
        <f t="shared" si="45"/>
        <v>0</v>
      </c>
      <c r="BK36" s="26">
        <f t="shared" si="46"/>
        <v>0</v>
      </c>
      <c r="BL36" s="26">
        <f t="shared" si="47"/>
        <v>0</v>
      </c>
      <c r="BM36" s="27">
        <f t="shared" si="71"/>
        <v>0</v>
      </c>
      <c r="BN36" s="27">
        <f t="shared" si="61"/>
        <v>0</v>
      </c>
      <c r="BO36" s="109">
        <f t="shared" si="19"/>
        <v>0</v>
      </c>
      <c r="BP36" s="36">
        <f t="shared" si="73"/>
        <v>0</v>
      </c>
      <c r="BQ36" s="36">
        <f t="shared" si="20"/>
        <v>0</v>
      </c>
      <c r="BR36" s="110">
        <f t="shared" si="21"/>
        <v>0</v>
      </c>
      <c r="BS36" s="96"/>
      <c r="BT36" s="96"/>
      <c r="BU36" s="96"/>
      <c r="BV36" s="96"/>
      <c r="BW36" s="96"/>
      <c r="BX36" s="96"/>
      <c r="BY36" s="96"/>
      <c r="BZ36" s="96"/>
      <c r="CA36" s="96"/>
      <c r="CB36" s="96"/>
      <c r="CC36" s="96"/>
      <c r="CD36" s="96"/>
      <c r="CE36" s="96"/>
      <c r="CF36" s="96"/>
      <c r="CG36" s="96"/>
      <c r="CH36" s="96"/>
      <c r="CI36" s="96"/>
      <c r="CJ36" s="96"/>
      <c r="CK36" s="96"/>
      <c r="CL36" s="36">
        <f t="shared" si="22"/>
        <v>0</v>
      </c>
      <c r="CM36" s="99">
        <f t="shared" si="23"/>
        <v>0</v>
      </c>
    </row>
    <row r="37" spans="1:91" x14ac:dyDescent="0.35">
      <c r="A37" s="62">
        <f>ROWS($12:37)-1</f>
        <v>25</v>
      </c>
      <c r="B37" s="95"/>
      <c r="C37" s="95"/>
      <c r="D37" s="96"/>
      <c r="E37" s="96"/>
      <c r="F37" s="96"/>
      <c r="G37" s="96"/>
      <c r="H37" s="96"/>
      <c r="I37" s="96"/>
      <c r="J37" s="96"/>
      <c r="K37" s="96"/>
      <c r="L37" s="96"/>
      <c r="M37" s="96"/>
      <c r="N37" s="96"/>
      <c r="O37" s="97">
        <f t="shared" si="72"/>
        <v>0</v>
      </c>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28">
        <f t="shared" si="24"/>
        <v>0</v>
      </c>
      <c r="AP37" s="99">
        <f t="shared" si="25"/>
        <v>0</v>
      </c>
      <c r="AQ37" s="27">
        <f t="shared" si="62"/>
        <v>0</v>
      </c>
      <c r="AR37" s="27">
        <f t="shared" si="63"/>
        <v>0</v>
      </c>
      <c r="AS37" s="27">
        <f t="shared" si="64"/>
        <v>0</v>
      </c>
      <c r="AT37" s="27">
        <f t="shared" si="65"/>
        <v>0</v>
      </c>
      <c r="AU37" s="27">
        <f t="shared" si="66"/>
        <v>0</v>
      </c>
      <c r="AV37" s="27">
        <f t="shared" si="67"/>
        <v>0</v>
      </c>
      <c r="AW37" s="27">
        <f t="shared" si="68"/>
        <v>0</v>
      </c>
      <c r="AX37" s="27">
        <f t="shared" si="69"/>
        <v>0</v>
      </c>
      <c r="AY37" s="27">
        <f t="shared" si="51"/>
        <v>0</v>
      </c>
      <c r="AZ37" s="27">
        <f t="shared" si="52"/>
        <v>0</v>
      </c>
      <c r="BA37" s="27">
        <f t="shared" si="53"/>
        <v>0</v>
      </c>
      <c r="BB37" s="27">
        <f t="shared" si="54"/>
        <v>0</v>
      </c>
      <c r="BC37" s="27">
        <f t="shared" si="55"/>
        <v>0</v>
      </c>
      <c r="BD37" s="27">
        <f t="shared" si="56"/>
        <v>0</v>
      </c>
      <c r="BE37" s="27">
        <f t="shared" si="57"/>
        <v>0</v>
      </c>
      <c r="BF37" s="27">
        <f t="shared" si="58"/>
        <v>0</v>
      </c>
      <c r="BG37" s="27">
        <f t="shared" si="59"/>
        <v>0</v>
      </c>
      <c r="BH37" s="27">
        <f t="shared" si="60"/>
        <v>0</v>
      </c>
      <c r="BI37" s="27">
        <f t="shared" si="70"/>
        <v>0</v>
      </c>
      <c r="BJ37" s="26">
        <f t="shared" si="45"/>
        <v>0</v>
      </c>
      <c r="BK37" s="26">
        <f t="shared" si="46"/>
        <v>0</v>
      </c>
      <c r="BL37" s="26">
        <f t="shared" si="47"/>
        <v>0</v>
      </c>
      <c r="BM37" s="27">
        <f t="shared" si="71"/>
        <v>0</v>
      </c>
      <c r="BN37" s="27">
        <f t="shared" si="61"/>
        <v>0</v>
      </c>
      <c r="BO37" s="109">
        <f t="shared" si="19"/>
        <v>0</v>
      </c>
      <c r="BP37" s="36">
        <f t="shared" si="73"/>
        <v>0</v>
      </c>
      <c r="BQ37" s="36">
        <f t="shared" si="20"/>
        <v>0</v>
      </c>
      <c r="BR37" s="110">
        <f t="shared" si="21"/>
        <v>0</v>
      </c>
      <c r="BS37" s="96"/>
      <c r="BT37" s="96"/>
      <c r="BU37" s="96"/>
      <c r="BV37" s="96"/>
      <c r="BW37" s="96"/>
      <c r="BX37" s="96"/>
      <c r="BY37" s="96"/>
      <c r="BZ37" s="96"/>
      <c r="CA37" s="96"/>
      <c r="CB37" s="96"/>
      <c r="CC37" s="96"/>
      <c r="CD37" s="96"/>
      <c r="CE37" s="96"/>
      <c r="CF37" s="96"/>
      <c r="CG37" s="96"/>
      <c r="CH37" s="96"/>
      <c r="CI37" s="96"/>
      <c r="CJ37" s="96"/>
      <c r="CK37" s="96"/>
      <c r="CL37" s="36">
        <f t="shared" si="22"/>
        <v>0</v>
      </c>
      <c r="CM37" s="99">
        <f t="shared" si="23"/>
        <v>0</v>
      </c>
    </row>
    <row r="38" spans="1:91" x14ac:dyDescent="0.35">
      <c r="A38" s="62">
        <f>ROWS($12:38)-1</f>
        <v>26</v>
      </c>
      <c r="B38" s="95"/>
      <c r="C38" s="95"/>
      <c r="D38" s="96"/>
      <c r="E38" s="96"/>
      <c r="F38" s="96"/>
      <c r="G38" s="96"/>
      <c r="H38" s="96"/>
      <c r="I38" s="96"/>
      <c r="J38" s="96"/>
      <c r="K38" s="96"/>
      <c r="L38" s="96"/>
      <c r="M38" s="96"/>
      <c r="N38" s="96"/>
      <c r="O38" s="97">
        <f t="shared" si="72"/>
        <v>0</v>
      </c>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28">
        <f t="shared" si="24"/>
        <v>0</v>
      </c>
      <c r="AP38" s="99">
        <f t="shared" si="25"/>
        <v>0</v>
      </c>
      <c r="AQ38" s="27">
        <f t="shared" si="62"/>
        <v>0</v>
      </c>
      <c r="AR38" s="27">
        <f t="shared" si="63"/>
        <v>0</v>
      </c>
      <c r="AS38" s="27">
        <f t="shared" si="64"/>
        <v>0</v>
      </c>
      <c r="AT38" s="27">
        <f t="shared" si="65"/>
        <v>0</v>
      </c>
      <c r="AU38" s="27">
        <f t="shared" si="66"/>
        <v>0</v>
      </c>
      <c r="AV38" s="27">
        <f t="shared" si="67"/>
        <v>0</v>
      </c>
      <c r="AW38" s="27">
        <f t="shared" si="68"/>
        <v>0</v>
      </c>
      <c r="AX38" s="27">
        <f t="shared" si="69"/>
        <v>0</v>
      </c>
      <c r="AY38" s="27">
        <f t="shared" si="51"/>
        <v>0</v>
      </c>
      <c r="AZ38" s="27">
        <f t="shared" si="52"/>
        <v>0</v>
      </c>
      <c r="BA38" s="27">
        <f t="shared" si="53"/>
        <v>0</v>
      </c>
      <c r="BB38" s="27">
        <f t="shared" si="54"/>
        <v>0</v>
      </c>
      <c r="BC38" s="27">
        <f t="shared" si="55"/>
        <v>0</v>
      </c>
      <c r="BD38" s="27">
        <f t="shared" si="56"/>
        <v>0</v>
      </c>
      <c r="BE38" s="27">
        <f t="shared" si="57"/>
        <v>0</v>
      </c>
      <c r="BF38" s="27">
        <f t="shared" si="58"/>
        <v>0</v>
      </c>
      <c r="BG38" s="27">
        <f t="shared" si="59"/>
        <v>0</v>
      </c>
      <c r="BH38" s="27">
        <f t="shared" si="60"/>
        <v>0</v>
      </c>
      <c r="BI38" s="27">
        <f t="shared" si="70"/>
        <v>0</v>
      </c>
      <c r="BJ38" s="26">
        <f t="shared" si="45"/>
        <v>0</v>
      </c>
      <c r="BK38" s="26">
        <f t="shared" si="46"/>
        <v>0</v>
      </c>
      <c r="BL38" s="26">
        <f t="shared" si="47"/>
        <v>0</v>
      </c>
      <c r="BM38" s="27">
        <f t="shared" si="71"/>
        <v>0</v>
      </c>
      <c r="BN38" s="27">
        <f t="shared" si="61"/>
        <v>0</v>
      </c>
      <c r="BO38" s="109">
        <f t="shared" si="19"/>
        <v>0</v>
      </c>
      <c r="BP38" s="36">
        <f t="shared" si="73"/>
        <v>0</v>
      </c>
      <c r="BQ38" s="36">
        <f t="shared" si="20"/>
        <v>0</v>
      </c>
      <c r="BR38" s="110">
        <f t="shared" si="21"/>
        <v>0</v>
      </c>
      <c r="BS38" s="96"/>
      <c r="BT38" s="96"/>
      <c r="BU38" s="96"/>
      <c r="BV38" s="96"/>
      <c r="BW38" s="96"/>
      <c r="BX38" s="96"/>
      <c r="BY38" s="96"/>
      <c r="BZ38" s="96"/>
      <c r="CA38" s="96"/>
      <c r="CB38" s="96"/>
      <c r="CC38" s="96"/>
      <c r="CD38" s="96"/>
      <c r="CE38" s="96"/>
      <c r="CF38" s="96"/>
      <c r="CG38" s="96"/>
      <c r="CH38" s="96"/>
      <c r="CI38" s="96"/>
      <c r="CJ38" s="96"/>
      <c r="CK38" s="96"/>
      <c r="CL38" s="36">
        <f t="shared" si="22"/>
        <v>0</v>
      </c>
      <c r="CM38" s="99">
        <f t="shared" si="23"/>
        <v>0</v>
      </c>
    </row>
    <row r="39" spans="1:91" x14ac:dyDescent="0.35">
      <c r="A39" s="62">
        <f>ROWS($12:39)-1</f>
        <v>27</v>
      </c>
      <c r="B39" s="95"/>
      <c r="C39" s="95"/>
      <c r="D39" s="96"/>
      <c r="E39" s="96"/>
      <c r="F39" s="96"/>
      <c r="G39" s="96"/>
      <c r="H39" s="96"/>
      <c r="I39" s="96"/>
      <c r="J39" s="96"/>
      <c r="K39" s="96"/>
      <c r="L39" s="96"/>
      <c r="M39" s="96"/>
      <c r="N39" s="96"/>
      <c r="O39" s="97">
        <f t="shared" si="72"/>
        <v>0</v>
      </c>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28">
        <f t="shared" si="24"/>
        <v>0</v>
      </c>
      <c r="AP39" s="99">
        <f t="shared" si="25"/>
        <v>0</v>
      </c>
      <c r="AQ39" s="27">
        <f t="shared" si="62"/>
        <v>0</v>
      </c>
      <c r="AR39" s="27">
        <f t="shared" si="63"/>
        <v>0</v>
      </c>
      <c r="AS39" s="27">
        <f t="shared" si="64"/>
        <v>0</v>
      </c>
      <c r="AT39" s="27">
        <f t="shared" si="65"/>
        <v>0</v>
      </c>
      <c r="AU39" s="27">
        <f t="shared" si="66"/>
        <v>0</v>
      </c>
      <c r="AV39" s="27">
        <f t="shared" si="67"/>
        <v>0</v>
      </c>
      <c r="AW39" s="27">
        <f t="shared" si="68"/>
        <v>0</v>
      </c>
      <c r="AX39" s="27">
        <f t="shared" si="69"/>
        <v>0</v>
      </c>
      <c r="AY39" s="27">
        <f t="shared" si="51"/>
        <v>0</v>
      </c>
      <c r="AZ39" s="27">
        <f t="shared" si="52"/>
        <v>0</v>
      </c>
      <c r="BA39" s="27">
        <f t="shared" si="53"/>
        <v>0</v>
      </c>
      <c r="BB39" s="27">
        <f t="shared" si="54"/>
        <v>0</v>
      </c>
      <c r="BC39" s="27">
        <f t="shared" si="55"/>
        <v>0</v>
      </c>
      <c r="BD39" s="27">
        <f t="shared" si="56"/>
        <v>0</v>
      </c>
      <c r="BE39" s="27">
        <f t="shared" si="57"/>
        <v>0</v>
      </c>
      <c r="BF39" s="27">
        <f t="shared" si="58"/>
        <v>0</v>
      </c>
      <c r="BG39" s="27">
        <f t="shared" si="59"/>
        <v>0</v>
      </c>
      <c r="BH39" s="27">
        <f t="shared" si="60"/>
        <v>0</v>
      </c>
      <c r="BI39" s="27">
        <f t="shared" si="70"/>
        <v>0</v>
      </c>
      <c r="BJ39" s="26">
        <f t="shared" si="45"/>
        <v>0</v>
      </c>
      <c r="BK39" s="26">
        <f t="shared" si="46"/>
        <v>0</v>
      </c>
      <c r="BL39" s="26">
        <f t="shared" si="47"/>
        <v>0</v>
      </c>
      <c r="BM39" s="27">
        <f t="shared" si="71"/>
        <v>0</v>
      </c>
      <c r="BN39" s="27">
        <f t="shared" si="61"/>
        <v>0</v>
      </c>
      <c r="BO39" s="109">
        <f t="shared" si="19"/>
        <v>0</v>
      </c>
      <c r="BP39" s="36">
        <f t="shared" si="73"/>
        <v>0</v>
      </c>
      <c r="BQ39" s="36">
        <f t="shared" si="20"/>
        <v>0</v>
      </c>
      <c r="BR39" s="110">
        <f t="shared" si="21"/>
        <v>0</v>
      </c>
      <c r="BS39" s="96"/>
      <c r="BT39" s="96"/>
      <c r="BU39" s="96"/>
      <c r="BV39" s="96"/>
      <c r="BW39" s="96"/>
      <c r="BX39" s="96"/>
      <c r="BY39" s="96"/>
      <c r="BZ39" s="96"/>
      <c r="CA39" s="96"/>
      <c r="CB39" s="96"/>
      <c r="CC39" s="96"/>
      <c r="CD39" s="96"/>
      <c r="CE39" s="96"/>
      <c r="CF39" s="96"/>
      <c r="CG39" s="96"/>
      <c r="CH39" s="96"/>
      <c r="CI39" s="96"/>
      <c r="CJ39" s="96"/>
      <c r="CK39" s="96"/>
      <c r="CL39" s="36">
        <f t="shared" si="22"/>
        <v>0</v>
      </c>
      <c r="CM39" s="99">
        <f t="shared" si="23"/>
        <v>0</v>
      </c>
    </row>
    <row r="40" spans="1:91" x14ac:dyDescent="0.35">
      <c r="A40" s="62">
        <f>ROWS($12:40)-1</f>
        <v>28</v>
      </c>
      <c r="B40" s="95"/>
      <c r="C40" s="95"/>
      <c r="D40" s="96"/>
      <c r="E40" s="96"/>
      <c r="F40" s="96"/>
      <c r="G40" s="96"/>
      <c r="H40" s="96"/>
      <c r="I40" s="96"/>
      <c r="J40" s="96"/>
      <c r="K40" s="96"/>
      <c r="L40" s="96"/>
      <c r="M40" s="96"/>
      <c r="N40" s="96"/>
      <c r="O40" s="97">
        <f t="shared" si="72"/>
        <v>0</v>
      </c>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28">
        <f t="shared" si="24"/>
        <v>0</v>
      </c>
      <c r="AP40" s="99">
        <f t="shared" si="25"/>
        <v>0</v>
      </c>
      <c r="AQ40" s="27">
        <f t="shared" si="62"/>
        <v>0</v>
      </c>
      <c r="AR40" s="27">
        <f t="shared" si="63"/>
        <v>0</v>
      </c>
      <c r="AS40" s="27">
        <f t="shared" si="64"/>
        <v>0</v>
      </c>
      <c r="AT40" s="27">
        <f t="shared" si="65"/>
        <v>0</v>
      </c>
      <c r="AU40" s="27">
        <f t="shared" si="66"/>
        <v>0</v>
      </c>
      <c r="AV40" s="27">
        <f t="shared" si="67"/>
        <v>0</v>
      </c>
      <c r="AW40" s="27">
        <f t="shared" si="68"/>
        <v>0</v>
      </c>
      <c r="AX40" s="27">
        <f t="shared" si="69"/>
        <v>0</v>
      </c>
      <c r="AY40" s="27">
        <f t="shared" si="51"/>
        <v>0</v>
      </c>
      <c r="AZ40" s="27">
        <f t="shared" si="52"/>
        <v>0</v>
      </c>
      <c r="BA40" s="27">
        <f t="shared" si="53"/>
        <v>0</v>
      </c>
      <c r="BB40" s="27">
        <f t="shared" si="54"/>
        <v>0</v>
      </c>
      <c r="BC40" s="27">
        <f t="shared" si="55"/>
        <v>0</v>
      </c>
      <c r="BD40" s="27">
        <f t="shared" si="56"/>
        <v>0</v>
      </c>
      <c r="BE40" s="27">
        <f t="shared" si="57"/>
        <v>0</v>
      </c>
      <c r="BF40" s="27">
        <f t="shared" si="58"/>
        <v>0</v>
      </c>
      <c r="BG40" s="27">
        <f t="shared" si="59"/>
        <v>0</v>
      </c>
      <c r="BH40" s="27">
        <f t="shared" si="60"/>
        <v>0</v>
      </c>
      <c r="BI40" s="27">
        <f t="shared" si="70"/>
        <v>0</v>
      </c>
      <c r="BJ40" s="26">
        <f t="shared" si="45"/>
        <v>0</v>
      </c>
      <c r="BK40" s="26">
        <f t="shared" si="46"/>
        <v>0</v>
      </c>
      <c r="BL40" s="26">
        <f t="shared" si="47"/>
        <v>0</v>
      </c>
      <c r="BM40" s="27">
        <f t="shared" si="71"/>
        <v>0</v>
      </c>
      <c r="BN40" s="27">
        <f t="shared" si="61"/>
        <v>0</v>
      </c>
      <c r="BO40" s="109">
        <f t="shared" si="19"/>
        <v>0</v>
      </c>
      <c r="BP40" s="36">
        <f t="shared" si="73"/>
        <v>0</v>
      </c>
      <c r="BQ40" s="36">
        <f t="shared" si="20"/>
        <v>0</v>
      </c>
      <c r="BR40" s="110">
        <f t="shared" si="21"/>
        <v>0</v>
      </c>
      <c r="BS40" s="96"/>
      <c r="BT40" s="96"/>
      <c r="BU40" s="96"/>
      <c r="BV40" s="96"/>
      <c r="BW40" s="96"/>
      <c r="BX40" s="96"/>
      <c r="BY40" s="96"/>
      <c r="BZ40" s="96"/>
      <c r="CA40" s="96"/>
      <c r="CB40" s="96"/>
      <c r="CC40" s="96"/>
      <c r="CD40" s="96"/>
      <c r="CE40" s="96"/>
      <c r="CF40" s="96"/>
      <c r="CG40" s="96"/>
      <c r="CH40" s="96"/>
      <c r="CI40" s="96"/>
      <c r="CJ40" s="96"/>
      <c r="CK40" s="96"/>
      <c r="CL40" s="36">
        <f t="shared" si="22"/>
        <v>0</v>
      </c>
      <c r="CM40" s="99">
        <f t="shared" si="23"/>
        <v>0</v>
      </c>
    </row>
    <row r="41" spans="1:91" x14ac:dyDescent="0.35">
      <c r="A41" s="62">
        <f>ROWS($12:41)-1</f>
        <v>29</v>
      </c>
      <c r="B41" s="95"/>
      <c r="C41" s="95"/>
      <c r="D41" s="96"/>
      <c r="E41" s="96"/>
      <c r="F41" s="96"/>
      <c r="G41" s="96"/>
      <c r="H41" s="96"/>
      <c r="I41" s="96"/>
      <c r="J41" s="96"/>
      <c r="K41" s="96"/>
      <c r="L41" s="96"/>
      <c r="M41" s="96"/>
      <c r="N41" s="96"/>
      <c r="O41" s="97">
        <f t="shared" si="72"/>
        <v>0</v>
      </c>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28">
        <f t="shared" si="24"/>
        <v>0</v>
      </c>
      <c r="AP41" s="99">
        <f t="shared" si="25"/>
        <v>0</v>
      </c>
      <c r="AQ41" s="27">
        <f t="shared" si="62"/>
        <v>0</v>
      </c>
      <c r="AR41" s="27">
        <f t="shared" si="63"/>
        <v>0</v>
      </c>
      <c r="AS41" s="27">
        <f t="shared" si="64"/>
        <v>0</v>
      </c>
      <c r="AT41" s="27">
        <f t="shared" si="65"/>
        <v>0</v>
      </c>
      <c r="AU41" s="27">
        <f t="shared" si="66"/>
        <v>0</v>
      </c>
      <c r="AV41" s="27">
        <f t="shared" si="67"/>
        <v>0</v>
      </c>
      <c r="AW41" s="27">
        <f t="shared" si="68"/>
        <v>0</v>
      </c>
      <c r="AX41" s="27">
        <f t="shared" si="69"/>
        <v>0</v>
      </c>
      <c r="AY41" s="27">
        <f t="shared" si="51"/>
        <v>0</v>
      </c>
      <c r="AZ41" s="27">
        <f t="shared" si="52"/>
        <v>0</v>
      </c>
      <c r="BA41" s="27">
        <f t="shared" si="53"/>
        <v>0</v>
      </c>
      <c r="BB41" s="27">
        <f t="shared" si="54"/>
        <v>0</v>
      </c>
      <c r="BC41" s="27">
        <f t="shared" si="55"/>
        <v>0</v>
      </c>
      <c r="BD41" s="27">
        <f t="shared" si="56"/>
        <v>0</v>
      </c>
      <c r="BE41" s="27">
        <f t="shared" si="57"/>
        <v>0</v>
      </c>
      <c r="BF41" s="27">
        <f t="shared" si="58"/>
        <v>0</v>
      </c>
      <c r="BG41" s="27">
        <f t="shared" si="59"/>
        <v>0</v>
      </c>
      <c r="BH41" s="27">
        <f t="shared" si="60"/>
        <v>0</v>
      </c>
      <c r="BI41" s="27">
        <f t="shared" si="70"/>
        <v>0</v>
      </c>
      <c r="BJ41" s="26">
        <f t="shared" si="45"/>
        <v>0</v>
      </c>
      <c r="BK41" s="26">
        <f t="shared" si="46"/>
        <v>0</v>
      </c>
      <c r="BL41" s="26">
        <f t="shared" si="47"/>
        <v>0</v>
      </c>
      <c r="BM41" s="27">
        <f t="shared" si="71"/>
        <v>0</v>
      </c>
      <c r="BN41" s="27">
        <f t="shared" si="61"/>
        <v>0</v>
      </c>
      <c r="BO41" s="109">
        <f t="shared" si="19"/>
        <v>0</v>
      </c>
      <c r="BP41" s="36">
        <f t="shared" si="73"/>
        <v>0</v>
      </c>
      <c r="BQ41" s="36">
        <f t="shared" si="20"/>
        <v>0</v>
      </c>
      <c r="BR41" s="110">
        <f t="shared" si="21"/>
        <v>0</v>
      </c>
      <c r="BS41" s="96"/>
      <c r="BT41" s="96"/>
      <c r="BU41" s="96"/>
      <c r="BV41" s="96"/>
      <c r="BW41" s="96"/>
      <c r="BX41" s="96"/>
      <c r="BY41" s="96"/>
      <c r="BZ41" s="96"/>
      <c r="CA41" s="96"/>
      <c r="CB41" s="96"/>
      <c r="CC41" s="96"/>
      <c r="CD41" s="96"/>
      <c r="CE41" s="96"/>
      <c r="CF41" s="96"/>
      <c r="CG41" s="96"/>
      <c r="CH41" s="96"/>
      <c r="CI41" s="96"/>
      <c r="CJ41" s="96"/>
      <c r="CK41" s="96"/>
      <c r="CL41" s="36">
        <f t="shared" si="22"/>
        <v>0</v>
      </c>
      <c r="CM41" s="99">
        <f t="shared" si="23"/>
        <v>0</v>
      </c>
    </row>
    <row r="42" spans="1:91" x14ac:dyDescent="0.35">
      <c r="A42" s="62">
        <f>ROWS($12:42)-1</f>
        <v>30</v>
      </c>
      <c r="B42" s="95"/>
      <c r="C42" s="95"/>
      <c r="D42" s="96"/>
      <c r="E42" s="96"/>
      <c r="F42" s="96"/>
      <c r="G42" s="96"/>
      <c r="H42" s="96"/>
      <c r="I42" s="96"/>
      <c r="J42" s="96"/>
      <c r="K42" s="96"/>
      <c r="L42" s="96"/>
      <c r="M42" s="96"/>
      <c r="N42" s="96"/>
      <c r="O42" s="97">
        <f t="shared" si="72"/>
        <v>0</v>
      </c>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28">
        <f t="shared" si="24"/>
        <v>0</v>
      </c>
      <c r="AP42" s="99">
        <f t="shared" si="25"/>
        <v>0</v>
      </c>
      <c r="AQ42" s="27">
        <f t="shared" si="62"/>
        <v>0</v>
      </c>
      <c r="AR42" s="27">
        <f t="shared" si="63"/>
        <v>0</v>
      </c>
      <c r="AS42" s="27">
        <f t="shared" si="64"/>
        <v>0</v>
      </c>
      <c r="AT42" s="27">
        <f t="shared" si="65"/>
        <v>0</v>
      </c>
      <c r="AU42" s="27">
        <f t="shared" si="66"/>
        <v>0</v>
      </c>
      <c r="AV42" s="27">
        <f t="shared" si="67"/>
        <v>0</v>
      </c>
      <c r="AW42" s="27">
        <f t="shared" si="68"/>
        <v>0</v>
      </c>
      <c r="AX42" s="27">
        <f t="shared" si="69"/>
        <v>0</v>
      </c>
      <c r="AY42" s="27">
        <f t="shared" si="51"/>
        <v>0</v>
      </c>
      <c r="AZ42" s="27">
        <f t="shared" si="52"/>
        <v>0</v>
      </c>
      <c r="BA42" s="27">
        <f t="shared" si="53"/>
        <v>0</v>
      </c>
      <c r="BB42" s="27">
        <f t="shared" si="54"/>
        <v>0</v>
      </c>
      <c r="BC42" s="27">
        <f t="shared" si="55"/>
        <v>0</v>
      </c>
      <c r="BD42" s="27">
        <f t="shared" si="56"/>
        <v>0</v>
      </c>
      <c r="BE42" s="27">
        <f t="shared" si="57"/>
        <v>0</v>
      </c>
      <c r="BF42" s="27">
        <f t="shared" si="58"/>
        <v>0</v>
      </c>
      <c r="BG42" s="27">
        <f t="shared" si="59"/>
        <v>0</v>
      </c>
      <c r="BH42" s="27">
        <f t="shared" si="60"/>
        <v>0</v>
      </c>
      <c r="BI42" s="27">
        <f t="shared" si="70"/>
        <v>0</v>
      </c>
      <c r="BJ42" s="26">
        <f t="shared" si="45"/>
        <v>0</v>
      </c>
      <c r="BK42" s="26">
        <f t="shared" si="46"/>
        <v>0</v>
      </c>
      <c r="BL42" s="26">
        <f t="shared" si="47"/>
        <v>0</v>
      </c>
      <c r="BM42" s="27">
        <f t="shared" si="71"/>
        <v>0</v>
      </c>
      <c r="BN42" s="27">
        <f t="shared" si="61"/>
        <v>0</v>
      </c>
      <c r="BO42" s="109">
        <f t="shared" si="19"/>
        <v>0</v>
      </c>
      <c r="BP42" s="36">
        <f t="shared" si="73"/>
        <v>0</v>
      </c>
      <c r="BQ42" s="36">
        <f t="shared" si="20"/>
        <v>0</v>
      </c>
      <c r="BR42" s="110">
        <f t="shared" si="21"/>
        <v>0</v>
      </c>
      <c r="BS42" s="96"/>
      <c r="BT42" s="96"/>
      <c r="BU42" s="96"/>
      <c r="BV42" s="96"/>
      <c r="BW42" s="96"/>
      <c r="BX42" s="96"/>
      <c r="BY42" s="96"/>
      <c r="BZ42" s="96"/>
      <c r="CA42" s="96"/>
      <c r="CB42" s="96"/>
      <c r="CC42" s="96"/>
      <c r="CD42" s="96"/>
      <c r="CE42" s="96"/>
      <c r="CF42" s="96"/>
      <c r="CG42" s="96"/>
      <c r="CH42" s="96"/>
      <c r="CI42" s="96"/>
      <c r="CJ42" s="96"/>
      <c r="CK42" s="96"/>
      <c r="CL42" s="36">
        <f t="shared" si="22"/>
        <v>0</v>
      </c>
      <c r="CM42" s="99">
        <f t="shared" si="23"/>
        <v>0</v>
      </c>
    </row>
    <row r="43" spans="1:91" x14ac:dyDescent="0.35">
      <c r="A43" s="62">
        <f>ROWS($12:43)-1</f>
        <v>31</v>
      </c>
      <c r="B43" s="95"/>
      <c r="C43" s="95"/>
      <c r="D43" s="96"/>
      <c r="E43" s="96"/>
      <c r="F43" s="96"/>
      <c r="G43" s="96"/>
      <c r="H43" s="96"/>
      <c r="I43" s="96"/>
      <c r="J43" s="96"/>
      <c r="K43" s="96"/>
      <c r="L43" s="96"/>
      <c r="M43" s="96"/>
      <c r="N43" s="96"/>
      <c r="O43" s="97">
        <f t="shared" si="72"/>
        <v>0</v>
      </c>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28">
        <f t="shared" si="24"/>
        <v>0</v>
      </c>
      <c r="AP43" s="99">
        <f t="shared" si="25"/>
        <v>0</v>
      </c>
      <c r="AQ43" s="27">
        <f t="shared" si="62"/>
        <v>0</v>
      </c>
      <c r="AR43" s="27">
        <f t="shared" si="63"/>
        <v>0</v>
      </c>
      <c r="AS43" s="27">
        <f t="shared" si="64"/>
        <v>0</v>
      </c>
      <c r="AT43" s="27">
        <f t="shared" si="65"/>
        <v>0</v>
      </c>
      <c r="AU43" s="27">
        <f t="shared" si="66"/>
        <v>0</v>
      </c>
      <c r="AV43" s="27">
        <f t="shared" si="67"/>
        <v>0</v>
      </c>
      <c r="AW43" s="27">
        <f t="shared" si="68"/>
        <v>0</v>
      </c>
      <c r="AX43" s="27">
        <f t="shared" si="69"/>
        <v>0</v>
      </c>
      <c r="AY43" s="27">
        <f t="shared" si="51"/>
        <v>0</v>
      </c>
      <c r="AZ43" s="27">
        <f t="shared" si="52"/>
        <v>0</v>
      </c>
      <c r="BA43" s="27">
        <f t="shared" si="53"/>
        <v>0</v>
      </c>
      <c r="BB43" s="27">
        <f t="shared" si="54"/>
        <v>0</v>
      </c>
      <c r="BC43" s="27">
        <f t="shared" si="55"/>
        <v>0</v>
      </c>
      <c r="BD43" s="27">
        <f t="shared" si="56"/>
        <v>0</v>
      </c>
      <c r="BE43" s="27">
        <f t="shared" si="57"/>
        <v>0</v>
      </c>
      <c r="BF43" s="27">
        <f t="shared" si="58"/>
        <v>0</v>
      </c>
      <c r="BG43" s="27">
        <f t="shared" si="59"/>
        <v>0</v>
      </c>
      <c r="BH43" s="27">
        <f t="shared" si="60"/>
        <v>0</v>
      </c>
      <c r="BI43" s="27">
        <f t="shared" si="70"/>
        <v>0</v>
      </c>
      <c r="BJ43" s="26">
        <f t="shared" si="45"/>
        <v>0</v>
      </c>
      <c r="BK43" s="26">
        <f t="shared" si="46"/>
        <v>0</v>
      </c>
      <c r="BL43" s="26">
        <f t="shared" si="47"/>
        <v>0</v>
      </c>
      <c r="BM43" s="27">
        <f t="shared" si="71"/>
        <v>0</v>
      </c>
      <c r="BN43" s="27">
        <f t="shared" si="61"/>
        <v>0</v>
      </c>
      <c r="BO43" s="109">
        <f t="shared" si="19"/>
        <v>0</v>
      </c>
      <c r="BP43" s="36">
        <f t="shared" si="73"/>
        <v>0</v>
      </c>
      <c r="BQ43" s="36">
        <f t="shared" si="20"/>
        <v>0</v>
      </c>
      <c r="BR43" s="110">
        <f t="shared" si="21"/>
        <v>0</v>
      </c>
      <c r="BS43" s="96"/>
      <c r="BT43" s="96"/>
      <c r="BU43" s="96"/>
      <c r="BV43" s="96"/>
      <c r="BW43" s="96"/>
      <c r="BX43" s="96"/>
      <c r="BY43" s="96"/>
      <c r="BZ43" s="96"/>
      <c r="CA43" s="96"/>
      <c r="CB43" s="96"/>
      <c r="CC43" s="96"/>
      <c r="CD43" s="96"/>
      <c r="CE43" s="96"/>
      <c r="CF43" s="96"/>
      <c r="CG43" s="96"/>
      <c r="CH43" s="96"/>
      <c r="CI43" s="96"/>
      <c r="CJ43" s="96"/>
      <c r="CK43" s="96"/>
      <c r="CL43" s="36">
        <f t="shared" si="22"/>
        <v>0</v>
      </c>
      <c r="CM43" s="99">
        <f t="shared" si="23"/>
        <v>0</v>
      </c>
    </row>
    <row r="44" spans="1:91" x14ac:dyDescent="0.35">
      <c r="A44" s="62">
        <f>ROWS($12:44)-1</f>
        <v>32</v>
      </c>
      <c r="B44" s="95"/>
      <c r="C44" s="95"/>
      <c r="D44" s="96"/>
      <c r="E44" s="96"/>
      <c r="F44" s="96"/>
      <c r="G44" s="96"/>
      <c r="H44" s="96"/>
      <c r="I44" s="96"/>
      <c r="J44" s="96"/>
      <c r="K44" s="96"/>
      <c r="L44" s="96"/>
      <c r="M44" s="96"/>
      <c r="N44" s="96"/>
      <c r="O44" s="97">
        <f t="shared" si="72"/>
        <v>0</v>
      </c>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28">
        <f t="shared" si="24"/>
        <v>0</v>
      </c>
      <c r="AP44" s="99">
        <f t="shared" si="25"/>
        <v>0</v>
      </c>
      <c r="AQ44" s="27">
        <f t="shared" si="62"/>
        <v>0</v>
      </c>
      <c r="AR44" s="27">
        <f t="shared" si="63"/>
        <v>0</v>
      </c>
      <c r="AS44" s="27">
        <f t="shared" si="64"/>
        <v>0</v>
      </c>
      <c r="AT44" s="27">
        <f t="shared" si="65"/>
        <v>0</v>
      </c>
      <c r="AU44" s="27">
        <f t="shared" si="66"/>
        <v>0</v>
      </c>
      <c r="AV44" s="27">
        <f t="shared" si="67"/>
        <v>0</v>
      </c>
      <c r="AW44" s="27">
        <f t="shared" si="68"/>
        <v>0</v>
      </c>
      <c r="AX44" s="27">
        <f t="shared" si="69"/>
        <v>0</v>
      </c>
      <c r="AY44" s="27">
        <f t="shared" si="51"/>
        <v>0</v>
      </c>
      <c r="AZ44" s="27">
        <f t="shared" si="52"/>
        <v>0</v>
      </c>
      <c r="BA44" s="27">
        <f t="shared" si="53"/>
        <v>0</v>
      </c>
      <c r="BB44" s="27">
        <f t="shared" si="54"/>
        <v>0</v>
      </c>
      <c r="BC44" s="27">
        <f t="shared" si="55"/>
        <v>0</v>
      </c>
      <c r="BD44" s="27">
        <f t="shared" si="56"/>
        <v>0</v>
      </c>
      <c r="BE44" s="27">
        <f t="shared" si="57"/>
        <v>0</v>
      </c>
      <c r="BF44" s="27">
        <f t="shared" si="58"/>
        <v>0</v>
      </c>
      <c r="BG44" s="27">
        <f t="shared" si="59"/>
        <v>0</v>
      </c>
      <c r="BH44" s="27">
        <f t="shared" si="60"/>
        <v>0</v>
      </c>
      <c r="BI44" s="27">
        <f t="shared" si="70"/>
        <v>0</v>
      </c>
      <c r="BJ44" s="26">
        <f t="shared" si="45"/>
        <v>0</v>
      </c>
      <c r="BK44" s="26">
        <f t="shared" si="46"/>
        <v>0</v>
      </c>
      <c r="BL44" s="26">
        <f t="shared" si="47"/>
        <v>0</v>
      </c>
      <c r="BM44" s="27">
        <f t="shared" si="71"/>
        <v>0</v>
      </c>
      <c r="BN44" s="27">
        <f t="shared" si="61"/>
        <v>0</v>
      </c>
      <c r="BO44" s="109">
        <f t="shared" si="19"/>
        <v>0</v>
      </c>
      <c r="BP44" s="36">
        <f t="shared" si="73"/>
        <v>0</v>
      </c>
      <c r="BQ44" s="36">
        <f t="shared" si="20"/>
        <v>0</v>
      </c>
      <c r="BR44" s="110">
        <f t="shared" si="21"/>
        <v>0</v>
      </c>
      <c r="BS44" s="96"/>
      <c r="BT44" s="96"/>
      <c r="BU44" s="96"/>
      <c r="BV44" s="96"/>
      <c r="BW44" s="96"/>
      <c r="BX44" s="96"/>
      <c r="BY44" s="96"/>
      <c r="BZ44" s="96"/>
      <c r="CA44" s="96"/>
      <c r="CB44" s="96"/>
      <c r="CC44" s="96"/>
      <c r="CD44" s="96"/>
      <c r="CE44" s="96"/>
      <c r="CF44" s="96"/>
      <c r="CG44" s="96"/>
      <c r="CH44" s="96"/>
      <c r="CI44" s="96"/>
      <c r="CJ44" s="96"/>
      <c r="CK44" s="96"/>
      <c r="CL44" s="36">
        <f t="shared" si="22"/>
        <v>0</v>
      </c>
      <c r="CM44" s="99">
        <f t="shared" si="23"/>
        <v>0</v>
      </c>
    </row>
    <row r="45" spans="1:91" x14ac:dyDescent="0.35">
      <c r="A45" s="62">
        <f>ROWS($12:45)-1</f>
        <v>33</v>
      </c>
      <c r="B45" s="95"/>
      <c r="C45" s="95"/>
      <c r="D45" s="96"/>
      <c r="E45" s="96"/>
      <c r="F45" s="96"/>
      <c r="G45" s="96"/>
      <c r="H45" s="96"/>
      <c r="I45" s="96"/>
      <c r="J45" s="96"/>
      <c r="K45" s="96"/>
      <c r="L45" s="96"/>
      <c r="M45" s="96"/>
      <c r="N45" s="96"/>
      <c r="O45" s="97">
        <f t="shared" si="72"/>
        <v>0</v>
      </c>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28">
        <f t="shared" si="24"/>
        <v>0</v>
      </c>
      <c r="AP45" s="99">
        <f t="shared" si="25"/>
        <v>0</v>
      </c>
      <c r="AQ45" s="27">
        <f t="shared" si="62"/>
        <v>0</v>
      </c>
      <c r="AR45" s="27">
        <f t="shared" si="63"/>
        <v>0</v>
      </c>
      <c r="AS45" s="27">
        <f t="shared" si="64"/>
        <v>0</v>
      </c>
      <c r="AT45" s="27">
        <f t="shared" si="65"/>
        <v>0</v>
      </c>
      <c r="AU45" s="27">
        <f t="shared" si="66"/>
        <v>0</v>
      </c>
      <c r="AV45" s="27">
        <f t="shared" si="67"/>
        <v>0</v>
      </c>
      <c r="AW45" s="27">
        <f t="shared" si="68"/>
        <v>0</v>
      </c>
      <c r="AX45" s="27">
        <f t="shared" si="69"/>
        <v>0</v>
      </c>
      <c r="AY45" s="27">
        <f t="shared" si="51"/>
        <v>0</v>
      </c>
      <c r="AZ45" s="27">
        <f t="shared" si="52"/>
        <v>0</v>
      </c>
      <c r="BA45" s="27">
        <f t="shared" si="53"/>
        <v>0</v>
      </c>
      <c r="BB45" s="27">
        <f t="shared" si="54"/>
        <v>0</v>
      </c>
      <c r="BC45" s="27">
        <f t="shared" si="55"/>
        <v>0</v>
      </c>
      <c r="BD45" s="27">
        <f t="shared" si="56"/>
        <v>0</v>
      </c>
      <c r="BE45" s="27">
        <f t="shared" si="57"/>
        <v>0</v>
      </c>
      <c r="BF45" s="27">
        <f t="shared" si="58"/>
        <v>0</v>
      </c>
      <c r="BG45" s="27">
        <f t="shared" si="59"/>
        <v>0</v>
      </c>
      <c r="BH45" s="27">
        <f t="shared" si="60"/>
        <v>0</v>
      </c>
      <c r="BI45" s="27">
        <f t="shared" si="70"/>
        <v>0</v>
      </c>
      <c r="BJ45" s="26">
        <f t="shared" si="45"/>
        <v>0</v>
      </c>
      <c r="BK45" s="26">
        <f t="shared" si="46"/>
        <v>0</v>
      </c>
      <c r="BL45" s="26">
        <f t="shared" si="47"/>
        <v>0</v>
      </c>
      <c r="BM45" s="27">
        <f t="shared" si="71"/>
        <v>0</v>
      </c>
      <c r="BN45" s="27">
        <f t="shared" si="61"/>
        <v>0</v>
      </c>
      <c r="BO45" s="109">
        <f t="shared" ref="BO45:BO62" si="74">+O45-SUM(AP45:BN45)</f>
        <v>0</v>
      </c>
      <c r="BP45" s="36">
        <f t="shared" si="73"/>
        <v>0</v>
      </c>
      <c r="BQ45" s="36">
        <f t="shared" ref="BQ45:BQ62" si="75">+BP45-O45</f>
        <v>0</v>
      </c>
      <c r="BR45" s="110">
        <f t="shared" ref="BR45:BR62" si="76">+BM45-SUM(BS45:CK45)</f>
        <v>0</v>
      </c>
      <c r="BS45" s="96"/>
      <c r="BT45" s="96"/>
      <c r="BU45" s="96"/>
      <c r="BV45" s="96"/>
      <c r="BW45" s="96"/>
      <c r="BX45" s="96"/>
      <c r="BY45" s="96"/>
      <c r="BZ45" s="96"/>
      <c r="CA45" s="96"/>
      <c r="CB45" s="96"/>
      <c r="CC45" s="96"/>
      <c r="CD45" s="96"/>
      <c r="CE45" s="96"/>
      <c r="CF45" s="96"/>
      <c r="CG45" s="96"/>
      <c r="CH45" s="96"/>
      <c r="CI45" s="96"/>
      <c r="CJ45" s="96"/>
      <c r="CK45" s="96"/>
      <c r="CL45" s="36">
        <f t="shared" ref="CL45:CL62" si="77">SUM(BR45:CK45)</f>
        <v>0</v>
      </c>
      <c r="CM45" s="99">
        <f t="shared" ref="CM45:CM62" si="78">+CL45-BM45</f>
        <v>0</v>
      </c>
    </row>
    <row r="46" spans="1:91" x14ac:dyDescent="0.35">
      <c r="A46" s="62">
        <f>ROWS($12:46)-1</f>
        <v>34</v>
      </c>
      <c r="B46" s="95"/>
      <c r="C46" s="95"/>
      <c r="D46" s="96"/>
      <c r="E46" s="96"/>
      <c r="F46" s="96"/>
      <c r="G46" s="96"/>
      <c r="H46" s="96"/>
      <c r="I46" s="96"/>
      <c r="J46" s="96"/>
      <c r="K46" s="96"/>
      <c r="L46" s="96"/>
      <c r="M46" s="96"/>
      <c r="N46" s="96"/>
      <c r="O46" s="97">
        <f t="shared" si="72"/>
        <v>0</v>
      </c>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28">
        <f t="shared" si="24"/>
        <v>0</v>
      </c>
      <c r="AP46" s="99">
        <f t="shared" si="25"/>
        <v>0</v>
      </c>
      <c r="AQ46" s="27">
        <f t="shared" si="62"/>
        <v>0</v>
      </c>
      <c r="AR46" s="27">
        <f t="shared" si="63"/>
        <v>0</v>
      </c>
      <c r="AS46" s="27">
        <f t="shared" si="64"/>
        <v>0</v>
      </c>
      <c r="AT46" s="27">
        <f t="shared" si="65"/>
        <v>0</v>
      </c>
      <c r="AU46" s="27">
        <f t="shared" si="66"/>
        <v>0</v>
      </c>
      <c r="AV46" s="27">
        <f t="shared" si="67"/>
        <v>0</v>
      </c>
      <c r="AW46" s="27">
        <f t="shared" si="68"/>
        <v>0</v>
      </c>
      <c r="AX46" s="27">
        <f t="shared" si="69"/>
        <v>0</v>
      </c>
      <c r="AY46" s="27">
        <f t="shared" si="51"/>
        <v>0</v>
      </c>
      <c r="AZ46" s="27">
        <f t="shared" si="52"/>
        <v>0</v>
      </c>
      <c r="BA46" s="27">
        <f t="shared" si="53"/>
        <v>0</v>
      </c>
      <c r="BB46" s="27">
        <f t="shared" si="54"/>
        <v>0</v>
      </c>
      <c r="BC46" s="27">
        <f t="shared" si="55"/>
        <v>0</v>
      </c>
      <c r="BD46" s="27">
        <f t="shared" si="56"/>
        <v>0</v>
      </c>
      <c r="BE46" s="27">
        <f t="shared" si="57"/>
        <v>0</v>
      </c>
      <c r="BF46" s="27">
        <f t="shared" si="58"/>
        <v>0</v>
      </c>
      <c r="BG46" s="27">
        <f t="shared" si="59"/>
        <v>0</v>
      </c>
      <c r="BH46" s="27">
        <f t="shared" si="60"/>
        <v>0</v>
      </c>
      <c r="BI46" s="27">
        <f t="shared" si="70"/>
        <v>0</v>
      </c>
      <c r="BJ46" s="26">
        <f t="shared" si="45"/>
        <v>0</v>
      </c>
      <c r="BK46" s="26">
        <f t="shared" si="46"/>
        <v>0</v>
      </c>
      <c r="BL46" s="26">
        <f t="shared" si="47"/>
        <v>0</v>
      </c>
      <c r="BM46" s="27">
        <f t="shared" si="71"/>
        <v>0</v>
      </c>
      <c r="BN46" s="27">
        <f t="shared" si="61"/>
        <v>0</v>
      </c>
      <c r="BO46" s="109">
        <f t="shared" si="74"/>
        <v>0</v>
      </c>
      <c r="BP46" s="36">
        <f t="shared" si="73"/>
        <v>0</v>
      </c>
      <c r="BQ46" s="36">
        <f t="shared" si="75"/>
        <v>0</v>
      </c>
      <c r="BR46" s="110">
        <f t="shared" si="76"/>
        <v>0</v>
      </c>
      <c r="BS46" s="96"/>
      <c r="BT46" s="96"/>
      <c r="BU46" s="96"/>
      <c r="BV46" s="96"/>
      <c r="BW46" s="96"/>
      <c r="BX46" s="96"/>
      <c r="BY46" s="96"/>
      <c r="BZ46" s="96"/>
      <c r="CA46" s="96"/>
      <c r="CB46" s="96"/>
      <c r="CC46" s="96"/>
      <c r="CD46" s="96"/>
      <c r="CE46" s="96"/>
      <c r="CF46" s="96"/>
      <c r="CG46" s="96"/>
      <c r="CH46" s="96"/>
      <c r="CI46" s="96"/>
      <c r="CJ46" s="96"/>
      <c r="CK46" s="96"/>
      <c r="CL46" s="36">
        <f t="shared" si="77"/>
        <v>0</v>
      </c>
      <c r="CM46" s="99">
        <f t="shared" si="78"/>
        <v>0</v>
      </c>
    </row>
    <row r="47" spans="1:91" x14ac:dyDescent="0.35">
      <c r="A47" s="62">
        <f>ROWS($12:47)-1</f>
        <v>35</v>
      </c>
      <c r="B47" s="95"/>
      <c r="C47" s="95"/>
      <c r="D47" s="96"/>
      <c r="E47" s="96"/>
      <c r="F47" s="96"/>
      <c r="G47" s="96"/>
      <c r="H47" s="96"/>
      <c r="I47" s="96"/>
      <c r="J47" s="96"/>
      <c r="K47" s="96"/>
      <c r="L47" s="96"/>
      <c r="M47" s="96"/>
      <c r="N47" s="96"/>
      <c r="O47" s="97">
        <f t="shared" si="72"/>
        <v>0</v>
      </c>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28">
        <f t="shared" si="24"/>
        <v>0</v>
      </c>
      <c r="AP47" s="99">
        <f t="shared" si="25"/>
        <v>0</v>
      </c>
      <c r="AQ47" s="27">
        <f t="shared" si="62"/>
        <v>0</v>
      </c>
      <c r="AR47" s="27">
        <f t="shared" si="63"/>
        <v>0</v>
      </c>
      <c r="AS47" s="27">
        <f t="shared" si="64"/>
        <v>0</v>
      </c>
      <c r="AT47" s="27">
        <f t="shared" si="65"/>
        <v>0</v>
      </c>
      <c r="AU47" s="27">
        <f t="shared" si="66"/>
        <v>0</v>
      </c>
      <c r="AV47" s="27">
        <f t="shared" si="67"/>
        <v>0</v>
      </c>
      <c r="AW47" s="27">
        <f t="shared" si="68"/>
        <v>0</v>
      </c>
      <c r="AX47" s="27">
        <f t="shared" si="69"/>
        <v>0</v>
      </c>
      <c r="AY47" s="27">
        <f t="shared" si="51"/>
        <v>0</v>
      </c>
      <c r="AZ47" s="27">
        <f t="shared" si="52"/>
        <v>0</v>
      </c>
      <c r="BA47" s="27">
        <f t="shared" si="53"/>
        <v>0</v>
      </c>
      <c r="BB47" s="27">
        <f t="shared" si="54"/>
        <v>0</v>
      </c>
      <c r="BC47" s="27">
        <f t="shared" si="55"/>
        <v>0</v>
      </c>
      <c r="BD47" s="27">
        <f t="shared" si="56"/>
        <v>0</v>
      </c>
      <c r="BE47" s="27">
        <f t="shared" si="57"/>
        <v>0</v>
      </c>
      <c r="BF47" s="27">
        <f t="shared" si="58"/>
        <v>0</v>
      </c>
      <c r="BG47" s="27">
        <f t="shared" si="59"/>
        <v>0</v>
      </c>
      <c r="BH47" s="27">
        <f t="shared" si="60"/>
        <v>0</v>
      </c>
      <c r="BI47" s="27">
        <f t="shared" si="70"/>
        <v>0</v>
      </c>
      <c r="BJ47" s="26">
        <f t="shared" si="45"/>
        <v>0</v>
      </c>
      <c r="BK47" s="26">
        <f t="shared" si="46"/>
        <v>0</v>
      </c>
      <c r="BL47" s="26">
        <f t="shared" si="47"/>
        <v>0</v>
      </c>
      <c r="BM47" s="27">
        <f t="shared" si="71"/>
        <v>0</v>
      </c>
      <c r="BN47" s="27">
        <f t="shared" si="61"/>
        <v>0</v>
      </c>
      <c r="BO47" s="109">
        <f t="shared" si="74"/>
        <v>0</v>
      </c>
      <c r="BP47" s="36">
        <f t="shared" si="73"/>
        <v>0</v>
      </c>
      <c r="BQ47" s="36">
        <f t="shared" si="75"/>
        <v>0</v>
      </c>
      <c r="BR47" s="110">
        <f t="shared" si="76"/>
        <v>0</v>
      </c>
      <c r="BS47" s="96"/>
      <c r="BT47" s="96"/>
      <c r="BU47" s="96"/>
      <c r="BV47" s="96"/>
      <c r="BW47" s="96"/>
      <c r="BX47" s="96"/>
      <c r="BY47" s="96"/>
      <c r="BZ47" s="96"/>
      <c r="CA47" s="96"/>
      <c r="CB47" s="96"/>
      <c r="CC47" s="96"/>
      <c r="CD47" s="96"/>
      <c r="CE47" s="96"/>
      <c r="CF47" s="96"/>
      <c r="CG47" s="96"/>
      <c r="CH47" s="96"/>
      <c r="CI47" s="96"/>
      <c r="CJ47" s="96"/>
      <c r="CK47" s="96"/>
      <c r="CL47" s="36">
        <f t="shared" si="77"/>
        <v>0</v>
      </c>
      <c r="CM47" s="99">
        <f t="shared" si="78"/>
        <v>0</v>
      </c>
    </row>
    <row r="48" spans="1:91" x14ac:dyDescent="0.35">
      <c r="A48" s="62">
        <f>ROWS($12:48)-1</f>
        <v>36</v>
      </c>
      <c r="B48" s="95"/>
      <c r="C48" s="95"/>
      <c r="D48" s="96"/>
      <c r="E48" s="96"/>
      <c r="F48" s="96"/>
      <c r="G48" s="96"/>
      <c r="H48" s="96"/>
      <c r="I48" s="96"/>
      <c r="J48" s="96"/>
      <c r="K48" s="96"/>
      <c r="L48" s="96"/>
      <c r="M48" s="96"/>
      <c r="N48" s="96"/>
      <c r="O48" s="97">
        <f t="shared" si="72"/>
        <v>0</v>
      </c>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28">
        <f t="shared" si="24"/>
        <v>0</v>
      </c>
      <c r="AP48" s="99">
        <f t="shared" si="25"/>
        <v>0</v>
      </c>
      <c r="AQ48" s="27">
        <f t="shared" si="62"/>
        <v>0</v>
      </c>
      <c r="AR48" s="27">
        <f t="shared" si="63"/>
        <v>0</v>
      </c>
      <c r="AS48" s="27">
        <f t="shared" si="64"/>
        <v>0</v>
      </c>
      <c r="AT48" s="27">
        <f t="shared" si="65"/>
        <v>0</v>
      </c>
      <c r="AU48" s="27">
        <f t="shared" si="66"/>
        <v>0</v>
      </c>
      <c r="AV48" s="27">
        <f t="shared" si="67"/>
        <v>0</v>
      </c>
      <c r="AW48" s="27">
        <f t="shared" si="68"/>
        <v>0</v>
      </c>
      <c r="AX48" s="27">
        <f t="shared" si="69"/>
        <v>0</v>
      </c>
      <c r="AY48" s="27">
        <f t="shared" si="51"/>
        <v>0</v>
      </c>
      <c r="AZ48" s="27">
        <f t="shared" si="52"/>
        <v>0</v>
      </c>
      <c r="BA48" s="27">
        <f t="shared" si="53"/>
        <v>0</v>
      </c>
      <c r="BB48" s="27">
        <f t="shared" si="54"/>
        <v>0</v>
      </c>
      <c r="BC48" s="27">
        <f t="shared" si="55"/>
        <v>0</v>
      </c>
      <c r="BD48" s="27">
        <f t="shared" si="56"/>
        <v>0</v>
      </c>
      <c r="BE48" s="27">
        <f t="shared" si="57"/>
        <v>0</v>
      </c>
      <c r="BF48" s="27">
        <f t="shared" si="58"/>
        <v>0</v>
      </c>
      <c r="BG48" s="27">
        <f t="shared" si="59"/>
        <v>0</v>
      </c>
      <c r="BH48" s="27">
        <f t="shared" si="60"/>
        <v>0</v>
      </c>
      <c r="BI48" s="27">
        <f t="shared" si="70"/>
        <v>0</v>
      </c>
      <c r="BJ48" s="26">
        <f t="shared" si="45"/>
        <v>0</v>
      </c>
      <c r="BK48" s="26">
        <f t="shared" si="46"/>
        <v>0</v>
      </c>
      <c r="BL48" s="26">
        <f t="shared" si="47"/>
        <v>0</v>
      </c>
      <c r="BM48" s="27">
        <f t="shared" si="71"/>
        <v>0</v>
      </c>
      <c r="BN48" s="27">
        <f t="shared" si="61"/>
        <v>0</v>
      </c>
      <c r="BO48" s="109">
        <f t="shared" si="74"/>
        <v>0</v>
      </c>
      <c r="BP48" s="36">
        <f t="shared" si="73"/>
        <v>0</v>
      </c>
      <c r="BQ48" s="36">
        <f t="shared" si="75"/>
        <v>0</v>
      </c>
      <c r="BR48" s="110">
        <f t="shared" si="76"/>
        <v>0</v>
      </c>
      <c r="BS48" s="96"/>
      <c r="BT48" s="96"/>
      <c r="BU48" s="96"/>
      <c r="BV48" s="96"/>
      <c r="BW48" s="96"/>
      <c r="BX48" s="96"/>
      <c r="BY48" s="96"/>
      <c r="BZ48" s="96"/>
      <c r="CA48" s="96"/>
      <c r="CB48" s="96"/>
      <c r="CC48" s="96"/>
      <c r="CD48" s="96"/>
      <c r="CE48" s="96"/>
      <c r="CF48" s="96"/>
      <c r="CG48" s="96"/>
      <c r="CH48" s="96"/>
      <c r="CI48" s="96"/>
      <c r="CJ48" s="96"/>
      <c r="CK48" s="96"/>
      <c r="CL48" s="36">
        <f t="shared" si="77"/>
        <v>0</v>
      </c>
      <c r="CM48" s="99">
        <f t="shared" si="78"/>
        <v>0</v>
      </c>
    </row>
    <row r="49" spans="1:91" x14ac:dyDescent="0.35">
      <c r="A49" s="62">
        <f>ROWS($12:49)-1</f>
        <v>37</v>
      </c>
      <c r="B49" s="95"/>
      <c r="C49" s="95"/>
      <c r="D49" s="96"/>
      <c r="E49" s="96"/>
      <c r="F49" s="96"/>
      <c r="G49" s="96"/>
      <c r="H49" s="96"/>
      <c r="I49" s="96"/>
      <c r="J49" s="96"/>
      <c r="K49" s="96"/>
      <c r="L49" s="96"/>
      <c r="M49" s="96"/>
      <c r="N49" s="96"/>
      <c r="O49" s="97">
        <f t="shared" si="72"/>
        <v>0</v>
      </c>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28">
        <f t="shared" si="24"/>
        <v>0</v>
      </c>
      <c r="AP49" s="99">
        <f t="shared" si="25"/>
        <v>0</v>
      </c>
      <c r="AQ49" s="27">
        <f t="shared" si="62"/>
        <v>0</v>
      </c>
      <c r="AR49" s="27">
        <f t="shared" si="63"/>
        <v>0</v>
      </c>
      <c r="AS49" s="27">
        <f t="shared" si="64"/>
        <v>0</v>
      </c>
      <c r="AT49" s="27">
        <f t="shared" si="65"/>
        <v>0</v>
      </c>
      <c r="AU49" s="27">
        <f t="shared" si="66"/>
        <v>0</v>
      </c>
      <c r="AV49" s="27">
        <f t="shared" si="67"/>
        <v>0</v>
      </c>
      <c r="AW49" s="27">
        <f t="shared" si="68"/>
        <v>0</v>
      </c>
      <c r="AX49" s="27">
        <f t="shared" si="69"/>
        <v>0</v>
      </c>
      <c r="AY49" s="27">
        <f t="shared" si="51"/>
        <v>0</v>
      </c>
      <c r="AZ49" s="27">
        <f t="shared" si="52"/>
        <v>0</v>
      </c>
      <c r="BA49" s="27">
        <f t="shared" si="53"/>
        <v>0</v>
      </c>
      <c r="BB49" s="27">
        <f t="shared" si="54"/>
        <v>0</v>
      </c>
      <c r="BC49" s="27">
        <f t="shared" si="55"/>
        <v>0</v>
      </c>
      <c r="BD49" s="27">
        <f t="shared" si="56"/>
        <v>0</v>
      </c>
      <c r="BE49" s="27">
        <f t="shared" si="57"/>
        <v>0</v>
      </c>
      <c r="BF49" s="27">
        <f t="shared" si="58"/>
        <v>0</v>
      </c>
      <c r="BG49" s="27">
        <f t="shared" si="59"/>
        <v>0</v>
      </c>
      <c r="BH49" s="27">
        <f t="shared" si="60"/>
        <v>0</v>
      </c>
      <c r="BI49" s="27">
        <f t="shared" si="70"/>
        <v>0</v>
      </c>
      <c r="BJ49" s="26">
        <f t="shared" si="45"/>
        <v>0</v>
      </c>
      <c r="BK49" s="26">
        <f t="shared" si="46"/>
        <v>0</v>
      </c>
      <c r="BL49" s="26">
        <f t="shared" si="47"/>
        <v>0</v>
      </c>
      <c r="BM49" s="27">
        <f t="shared" si="71"/>
        <v>0</v>
      </c>
      <c r="BN49" s="27">
        <f t="shared" si="61"/>
        <v>0</v>
      </c>
      <c r="BO49" s="109">
        <f t="shared" si="74"/>
        <v>0</v>
      </c>
      <c r="BP49" s="36">
        <f t="shared" si="73"/>
        <v>0</v>
      </c>
      <c r="BQ49" s="36">
        <f t="shared" si="75"/>
        <v>0</v>
      </c>
      <c r="BR49" s="110">
        <f t="shared" si="76"/>
        <v>0</v>
      </c>
      <c r="BS49" s="96"/>
      <c r="BT49" s="96"/>
      <c r="BU49" s="96"/>
      <c r="BV49" s="96"/>
      <c r="BW49" s="96"/>
      <c r="BX49" s="96"/>
      <c r="BY49" s="96"/>
      <c r="BZ49" s="96"/>
      <c r="CA49" s="96"/>
      <c r="CB49" s="96"/>
      <c r="CC49" s="96"/>
      <c r="CD49" s="96"/>
      <c r="CE49" s="96"/>
      <c r="CF49" s="96"/>
      <c r="CG49" s="96"/>
      <c r="CH49" s="96"/>
      <c r="CI49" s="96"/>
      <c r="CJ49" s="96"/>
      <c r="CK49" s="96"/>
      <c r="CL49" s="36">
        <f t="shared" si="77"/>
        <v>0</v>
      </c>
      <c r="CM49" s="99">
        <f t="shared" si="78"/>
        <v>0</v>
      </c>
    </row>
    <row r="50" spans="1:91" x14ac:dyDescent="0.35">
      <c r="A50" s="62">
        <f>ROWS($12:50)-1</f>
        <v>38</v>
      </c>
      <c r="B50" s="95"/>
      <c r="C50" s="95"/>
      <c r="D50" s="96"/>
      <c r="E50" s="96"/>
      <c r="F50" s="96"/>
      <c r="G50" s="96"/>
      <c r="H50" s="96"/>
      <c r="I50" s="96"/>
      <c r="J50" s="96"/>
      <c r="K50" s="96"/>
      <c r="L50" s="96"/>
      <c r="M50" s="96"/>
      <c r="N50" s="96"/>
      <c r="O50" s="97">
        <f t="shared" si="72"/>
        <v>0</v>
      </c>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28">
        <f t="shared" si="24"/>
        <v>0</v>
      </c>
      <c r="AP50" s="99">
        <f t="shared" si="25"/>
        <v>0</v>
      </c>
      <c r="AQ50" s="27">
        <f t="shared" si="62"/>
        <v>0</v>
      </c>
      <c r="AR50" s="27">
        <f t="shared" si="63"/>
        <v>0</v>
      </c>
      <c r="AS50" s="27">
        <f t="shared" si="64"/>
        <v>0</v>
      </c>
      <c r="AT50" s="27">
        <f t="shared" si="65"/>
        <v>0</v>
      </c>
      <c r="AU50" s="27">
        <f t="shared" si="66"/>
        <v>0</v>
      </c>
      <c r="AV50" s="27">
        <f t="shared" si="67"/>
        <v>0</v>
      </c>
      <c r="AW50" s="27">
        <f t="shared" si="68"/>
        <v>0</v>
      </c>
      <c r="AX50" s="27">
        <f t="shared" si="69"/>
        <v>0</v>
      </c>
      <c r="AY50" s="27">
        <f t="shared" si="51"/>
        <v>0</v>
      </c>
      <c r="AZ50" s="27">
        <f t="shared" si="52"/>
        <v>0</v>
      </c>
      <c r="BA50" s="27">
        <f t="shared" si="53"/>
        <v>0</v>
      </c>
      <c r="BB50" s="27">
        <f t="shared" si="54"/>
        <v>0</v>
      </c>
      <c r="BC50" s="27">
        <f t="shared" si="55"/>
        <v>0</v>
      </c>
      <c r="BD50" s="27">
        <f t="shared" si="56"/>
        <v>0</v>
      </c>
      <c r="BE50" s="27">
        <f t="shared" si="57"/>
        <v>0</v>
      </c>
      <c r="BF50" s="27">
        <f t="shared" si="58"/>
        <v>0</v>
      </c>
      <c r="BG50" s="27">
        <f t="shared" si="59"/>
        <v>0</v>
      </c>
      <c r="BH50" s="27">
        <f t="shared" si="60"/>
        <v>0</v>
      </c>
      <c r="BI50" s="27">
        <f t="shared" si="70"/>
        <v>0</v>
      </c>
      <c r="BJ50" s="26">
        <f t="shared" si="45"/>
        <v>0</v>
      </c>
      <c r="BK50" s="26">
        <f t="shared" si="46"/>
        <v>0</v>
      </c>
      <c r="BL50" s="26">
        <f t="shared" si="47"/>
        <v>0</v>
      </c>
      <c r="BM50" s="27">
        <f t="shared" si="71"/>
        <v>0</v>
      </c>
      <c r="BN50" s="27">
        <f t="shared" si="61"/>
        <v>0</v>
      </c>
      <c r="BO50" s="109">
        <f t="shared" si="74"/>
        <v>0</v>
      </c>
      <c r="BP50" s="36">
        <f t="shared" si="73"/>
        <v>0</v>
      </c>
      <c r="BQ50" s="36">
        <f t="shared" si="75"/>
        <v>0</v>
      </c>
      <c r="BR50" s="110">
        <f t="shared" si="76"/>
        <v>0</v>
      </c>
      <c r="BS50" s="96"/>
      <c r="BT50" s="96"/>
      <c r="BU50" s="96"/>
      <c r="BV50" s="96"/>
      <c r="BW50" s="96"/>
      <c r="BX50" s="96"/>
      <c r="BY50" s="96"/>
      <c r="BZ50" s="96"/>
      <c r="CA50" s="96"/>
      <c r="CB50" s="96"/>
      <c r="CC50" s="96"/>
      <c r="CD50" s="96"/>
      <c r="CE50" s="96"/>
      <c r="CF50" s="96"/>
      <c r="CG50" s="96"/>
      <c r="CH50" s="96"/>
      <c r="CI50" s="96"/>
      <c r="CJ50" s="96"/>
      <c r="CK50" s="96"/>
      <c r="CL50" s="36">
        <f t="shared" si="77"/>
        <v>0</v>
      </c>
      <c r="CM50" s="99">
        <f t="shared" si="78"/>
        <v>0</v>
      </c>
    </row>
    <row r="51" spans="1:91" x14ac:dyDescent="0.35">
      <c r="A51" s="62">
        <f>ROWS($12:51)-1</f>
        <v>39</v>
      </c>
      <c r="B51" s="95"/>
      <c r="C51" s="95"/>
      <c r="D51" s="96"/>
      <c r="E51" s="96"/>
      <c r="F51" s="96"/>
      <c r="G51" s="96"/>
      <c r="H51" s="96"/>
      <c r="I51" s="96"/>
      <c r="J51" s="96"/>
      <c r="K51" s="96"/>
      <c r="L51" s="96"/>
      <c r="M51" s="96"/>
      <c r="N51" s="96"/>
      <c r="O51" s="97">
        <f t="shared" si="72"/>
        <v>0</v>
      </c>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28">
        <f t="shared" si="24"/>
        <v>0</v>
      </c>
      <c r="AP51" s="99">
        <f t="shared" si="25"/>
        <v>0</v>
      </c>
      <c r="AQ51" s="27">
        <f t="shared" si="62"/>
        <v>0</v>
      </c>
      <c r="AR51" s="27">
        <f t="shared" si="63"/>
        <v>0</v>
      </c>
      <c r="AS51" s="27">
        <f t="shared" si="64"/>
        <v>0</v>
      </c>
      <c r="AT51" s="27">
        <f t="shared" si="65"/>
        <v>0</v>
      </c>
      <c r="AU51" s="27">
        <f t="shared" si="66"/>
        <v>0</v>
      </c>
      <c r="AV51" s="27">
        <f t="shared" si="67"/>
        <v>0</v>
      </c>
      <c r="AW51" s="27">
        <f t="shared" si="68"/>
        <v>0</v>
      </c>
      <c r="AX51" s="27">
        <f t="shared" si="69"/>
        <v>0</v>
      </c>
      <c r="AY51" s="27">
        <f t="shared" si="51"/>
        <v>0</v>
      </c>
      <c r="AZ51" s="27">
        <f t="shared" si="52"/>
        <v>0</v>
      </c>
      <c r="BA51" s="27">
        <f t="shared" si="53"/>
        <v>0</v>
      </c>
      <c r="BB51" s="27">
        <f t="shared" si="54"/>
        <v>0</v>
      </c>
      <c r="BC51" s="27">
        <f t="shared" si="55"/>
        <v>0</v>
      </c>
      <c r="BD51" s="27">
        <f t="shared" si="56"/>
        <v>0</v>
      </c>
      <c r="BE51" s="27">
        <f t="shared" si="57"/>
        <v>0</v>
      </c>
      <c r="BF51" s="27">
        <f t="shared" si="58"/>
        <v>0</v>
      </c>
      <c r="BG51" s="27">
        <f t="shared" si="59"/>
        <v>0</v>
      </c>
      <c r="BH51" s="27">
        <f t="shared" si="60"/>
        <v>0</v>
      </c>
      <c r="BI51" s="27">
        <f t="shared" si="70"/>
        <v>0</v>
      </c>
      <c r="BJ51" s="26">
        <f t="shared" si="45"/>
        <v>0</v>
      </c>
      <c r="BK51" s="26">
        <f t="shared" si="46"/>
        <v>0</v>
      </c>
      <c r="BL51" s="26">
        <f t="shared" si="47"/>
        <v>0</v>
      </c>
      <c r="BM51" s="27">
        <f t="shared" si="71"/>
        <v>0</v>
      </c>
      <c r="BN51" s="27">
        <f t="shared" si="61"/>
        <v>0</v>
      </c>
      <c r="BO51" s="109">
        <f t="shared" si="74"/>
        <v>0</v>
      </c>
      <c r="BP51" s="36">
        <f t="shared" si="73"/>
        <v>0</v>
      </c>
      <c r="BQ51" s="36">
        <f t="shared" si="75"/>
        <v>0</v>
      </c>
      <c r="BR51" s="110">
        <f t="shared" si="76"/>
        <v>0</v>
      </c>
      <c r="BS51" s="96"/>
      <c r="BT51" s="96"/>
      <c r="BU51" s="96"/>
      <c r="BV51" s="96"/>
      <c r="BW51" s="96"/>
      <c r="BX51" s="96"/>
      <c r="BY51" s="96"/>
      <c r="BZ51" s="96"/>
      <c r="CA51" s="96"/>
      <c r="CB51" s="96"/>
      <c r="CC51" s="96"/>
      <c r="CD51" s="96"/>
      <c r="CE51" s="96"/>
      <c r="CF51" s="96"/>
      <c r="CG51" s="96"/>
      <c r="CH51" s="96"/>
      <c r="CI51" s="96"/>
      <c r="CJ51" s="96"/>
      <c r="CK51" s="96"/>
      <c r="CL51" s="36">
        <f t="shared" si="77"/>
        <v>0</v>
      </c>
      <c r="CM51" s="99">
        <f t="shared" si="78"/>
        <v>0</v>
      </c>
    </row>
    <row r="52" spans="1:91" x14ac:dyDescent="0.35">
      <c r="A52" s="62">
        <f>ROWS($12:52)-1</f>
        <v>40</v>
      </c>
      <c r="B52" s="95"/>
      <c r="C52" s="95"/>
      <c r="D52" s="96"/>
      <c r="E52" s="96"/>
      <c r="F52" s="96"/>
      <c r="G52" s="96"/>
      <c r="H52" s="96"/>
      <c r="I52" s="96"/>
      <c r="J52" s="96"/>
      <c r="K52" s="96"/>
      <c r="L52" s="96"/>
      <c r="M52" s="96"/>
      <c r="N52" s="96"/>
      <c r="O52" s="97">
        <f t="shared" si="72"/>
        <v>0</v>
      </c>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28">
        <f t="shared" si="24"/>
        <v>0</v>
      </c>
      <c r="AP52" s="99">
        <f t="shared" si="25"/>
        <v>0</v>
      </c>
      <c r="AQ52" s="27">
        <f t="shared" si="62"/>
        <v>0</v>
      </c>
      <c r="AR52" s="27">
        <f t="shared" si="63"/>
        <v>0</v>
      </c>
      <c r="AS52" s="27">
        <f t="shared" si="64"/>
        <v>0</v>
      </c>
      <c r="AT52" s="27">
        <f t="shared" si="65"/>
        <v>0</v>
      </c>
      <c r="AU52" s="27">
        <f t="shared" si="66"/>
        <v>0</v>
      </c>
      <c r="AV52" s="27">
        <f t="shared" si="67"/>
        <v>0</v>
      </c>
      <c r="AW52" s="27">
        <f t="shared" si="68"/>
        <v>0</v>
      </c>
      <c r="AX52" s="27">
        <f t="shared" si="69"/>
        <v>0</v>
      </c>
      <c r="AY52" s="27">
        <f t="shared" si="51"/>
        <v>0</v>
      </c>
      <c r="AZ52" s="27">
        <f t="shared" si="52"/>
        <v>0</v>
      </c>
      <c r="BA52" s="27">
        <f t="shared" si="53"/>
        <v>0</v>
      </c>
      <c r="BB52" s="27">
        <f t="shared" si="54"/>
        <v>0</v>
      </c>
      <c r="BC52" s="27">
        <f t="shared" si="55"/>
        <v>0</v>
      </c>
      <c r="BD52" s="27">
        <f t="shared" si="56"/>
        <v>0</v>
      </c>
      <c r="BE52" s="27">
        <f t="shared" si="57"/>
        <v>0</v>
      </c>
      <c r="BF52" s="27">
        <f t="shared" si="58"/>
        <v>0</v>
      </c>
      <c r="BG52" s="27">
        <f t="shared" si="59"/>
        <v>0</v>
      </c>
      <c r="BH52" s="27">
        <f t="shared" si="60"/>
        <v>0</v>
      </c>
      <c r="BI52" s="27">
        <f t="shared" si="70"/>
        <v>0</v>
      </c>
      <c r="BJ52" s="26">
        <f t="shared" si="45"/>
        <v>0</v>
      </c>
      <c r="BK52" s="26">
        <f t="shared" si="46"/>
        <v>0</v>
      </c>
      <c r="BL52" s="26">
        <f t="shared" si="47"/>
        <v>0</v>
      </c>
      <c r="BM52" s="27">
        <f t="shared" si="71"/>
        <v>0</v>
      </c>
      <c r="BN52" s="27">
        <f t="shared" si="61"/>
        <v>0</v>
      </c>
      <c r="BO52" s="109">
        <f t="shared" si="74"/>
        <v>0</v>
      </c>
      <c r="BP52" s="36">
        <f t="shared" si="73"/>
        <v>0</v>
      </c>
      <c r="BQ52" s="36">
        <f t="shared" si="75"/>
        <v>0</v>
      </c>
      <c r="BR52" s="110">
        <f t="shared" si="76"/>
        <v>0</v>
      </c>
      <c r="BS52" s="96"/>
      <c r="BT52" s="96"/>
      <c r="BU52" s="96"/>
      <c r="BV52" s="96"/>
      <c r="BW52" s="96"/>
      <c r="BX52" s="96"/>
      <c r="BY52" s="96"/>
      <c r="BZ52" s="96"/>
      <c r="CA52" s="96"/>
      <c r="CB52" s="96"/>
      <c r="CC52" s="96"/>
      <c r="CD52" s="96"/>
      <c r="CE52" s="96"/>
      <c r="CF52" s="96"/>
      <c r="CG52" s="96"/>
      <c r="CH52" s="96"/>
      <c r="CI52" s="96"/>
      <c r="CJ52" s="96"/>
      <c r="CK52" s="96"/>
      <c r="CL52" s="36">
        <f t="shared" si="77"/>
        <v>0</v>
      </c>
      <c r="CM52" s="99">
        <f t="shared" si="78"/>
        <v>0</v>
      </c>
    </row>
    <row r="53" spans="1:91" x14ac:dyDescent="0.35">
      <c r="A53" s="62">
        <f>ROWS($12:53)-1</f>
        <v>41</v>
      </c>
      <c r="B53" s="95"/>
      <c r="C53" s="95"/>
      <c r="D53" s="96"/>
      <c r="E53" s="96"/>
      <c r="F53" s="96"/>
      <c r="G53" s="96"/>
      <c r="H53" s="96"/>
      <c r="I53" s="96"/>
      <c r="J53" s="96"/>
      <c r="K53" s="96"/>
      <c r="L53" s="96"/>
      <c r="M53" s="96"/>
      <c r="N53" s="96"/>
      <c r="O53" s="97">
        <f t="shared" si="72"/>
        <v>0</v>
      </c>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28">
        <f t="shared" si="24"/>
        <v>0</v>
      </c>
      <c r="AP53" s="99">
        <f t="shared" si="25"/>
        <v>0</v>
      </c>
      <c r="AQ53" s="27">
        <f t="shared" si="62"/>
        <v>0</v>
      </c>
      <c r="AR53" s="27">
        <f t="shared" si="63"/>
        <v>0</v>
      </c>
      <c r="AS53" s="27">
        <f t="shared" si="64"/>
        <v>0</v>
      </c>
      <c r="AT53" s="27">
        <f t="shared" si="65"/>
        <v>0</v>
      </c>
      <c r="AU53" s="27">
        <f t="shared" si="66"/>
        <v>0</v>
      </c>
      <c r="AV53" s="27">
        <f t="shared" si="67"/>
        <v>0</v>
      </c>
      <c r="AW53" s="27">
        <f t="shared" si="68"/>
        <v>0</v>
      </c>
      <c r="AX53" s="27">
        <f t="shared" si="69"/>
        <v>0</v>
      </c>
      <c r="AY53" s="27">
        <f t="shared" si="51"/>
        <v>0</v>
      </c>
      <c r="AZ53" s="27">
        <f t="shared" si="52"/>
        <v>0</v>
      </c>
      <c r="BA53" s="27">
        <f t="shared" si="53"/>
        <v>0</v>
      </c>
      <c r="BB53" s="27">
        <f t="shared" si="54"/>
        <v>0</v>
      </c>
      <c r="BC53" s="27">
        <f t="shared" si="55"/>
        <v>0</v>
      </c>
      <c r="BD53" s="27">
        <f t="shared" si="56"/>
        <v>0</v>
      </c>
      <c r="BE53" s="27">
        <f t="shared" si="57"/>
        <v>0</v>
      </c>
      <c r="BF53" s="27">
        <f t="shared" si="58"/>
        <v>0</v>
      </c>
      <c r="BG53" s="27">
        <f t="shared" si="59"/>
        <v>0</v>
      </c>
      <c r="BH53" s="27">
        <f t="shared" si="60"/>
        <v>0</v>
      </c>
      <c r="BI53" s="27">
        <f t="shared" si="70"/>
        <v>0</v>
      </c>
      <c r="BJ53" s="26">
        <f t="shared" si="45"/>
        <v>0</v>
      </c>
      <c r="BK53" s="26">
        <f t="shared" si="46"/>
        <v>0</v>
      </c>
      <c r="BL53" s="26">
        <f t="shared" si="47"/>
        <v>0</v>
      </c>
      <c r="BM53" s="27">
        <f t="shared" si="71"/>
        <v>0</v>
      </c>
      <c r="BN53" s="27">
        <f t="shared" si="61"/>
        <v>0</v>
      </c>
      <c r="BO53" s="109">
        <f t="shared" si="74"/>
        <v>0</v>
      </c>
      <c r="BP53" s="36">
        <f t="shared" si="73"/>
        <v>0</v>
      </c>
      <c r="BQ53" s="36">
        <f t="shared" si="75"/>
        <v>0</v>
      </c>
      <c r="BR53" s="110">
        <f t="shared" si="76"/>
        <v>0</v>
      </c>
      <c r="BS53" s="96"/>
      <c r="BT53" s="96"/>
      <c r="BU53" s="96"/>
      <c r="BV53" s="96"/>
      <c r="BW53" s="96"/>
      <c r="BX53" s="96"/>
      <c r="BY53" s="96"/>
      <c r="BZ53" s="96"/>
      <c r="CA53" s="96"/>
      <c r="CB53" s="96"/>
      <c r="CC53" s="96"/>
      <c r="CD53" s="96"/>
      <c r="CE53" s="96"/>
      <c r="CF53" s="96"/>
      <c r="CG53" s="96"/>
      <c r="CH53" s="96"/>
      <c r="CI53" s="96"/>
      <c r="CJ53" s="96"/>
      <c r="CK53" s="96"/>
      <c r="CL53" s="36">
        <f t="shared" si="77"/>
        <v>0</v>
      </c>
      <c r="CM53" s="99">
        <f t="shared" si="78"/>
        <v>0</v>
      </c>
    </row>
    <row r="54" spans="1:91" x14ac:dyDescent="0.35">
      <c r="A54" s="62">
        <f>ROWS($12:54)-1</f>
        <v>42</v>
      </c>
      <c r="B54" s="95"/>
      <c r="C54" s="95"/>
      <c r="D54" s="96"/>
      <c r="E54" s="96"/>
      <c r="F54" s="96"/>
      <c r="G54" s="96"/>
      <c r="H54" s="96"/>
      <c r="I54" s="96"/>
      <c r="J54" s="96"/>
      <c r="K54" s="96"/>
      <c r="L54" s="96"/>
      <c r="M54" s="96"/>
      <c r="N54" s="96"/>
      <c r="O54" s="97">
        <f t="shared" si="72"/>
        <v>0</v>
      </c>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28">
        <f t="shared" si="24"/>
        <v>0</v>
      </c>
      <c r="AP54" s="99">
        <f t="shared" si="25"/>
        <v>0</v>
      </c>
      <c r="AQ54" s="27">
        <f t="shared" si="62"/>
        <v>0</v>
      </c>
      <c r="AR54" s="27">
        <f t="shared" si="63"/>
        <v>0</v>
      </c>
      <c r="AS54" s="27">
        <f t="shared" si="64"/>
        <v>0</v>
      </c>
      <c r="AT54" s="27">
        <f t="shared" si="65"/>
        <v>0</v>
      </c>
      <c r="AU54" s="27">
        <f t="shared" si="66"/>
        <v>0</v>
      </c>
      <c r="AV54" s="27">
        <f t="shared" si="67"/>
        <v>0</v>
      </c>
      <c r="AW54" s="27">
        <f t="shared" si="68"/>
        <v>0</v>
      </c>
      <c r="AX54" s="27">
        <f t="shared" si="69"/>
        <v>0</v>
      </c>
      <c r="AY54" s="27">
        <f t="shared" si="51"/>
        <v>0</v>
      </c>
      <c r="AZ54" s="27">
        <f t="shared" si="52"/>
        <v>0</v>
      </c>
      <c r="BA54" s="27">
        <f t="shared" si="53"/>
        <v>0</v>
      </c>
      <c r="BB54" s="27">
        <f t="shared" si="54"/>
        <v>0</v>
      </c>
      <c r="BC54" s="27">
        <f t="shared" si="55"/>
        <v>0</v>
      </c>
      <c r="BD54" s="27">
        <f t="shared" si="56"/>
        <v>0</v>
      </c>
      <c r="BE54" s="27">
        <f t="shared" si="57"/>
        <v>0</v>
      </c>
      <c r="BF54" s="27">
        <f t="shared" si="58"/>
        <v>0</v>
      </c>
      <c r="BG54" s="27">
        <f t="shared" si="59"/>
        <v>0</v>
      </c>
      <c r="BH54" s="27">
        <f t="shared" si="60"/>
        <v>0</v>
      </c>
      <c r="BI54" s="27">
        <f t="shared" si="70"/>
        <v>0</v>
      </c>
      <c r="BJ54" s="26">
        <f t="shared" si="45"/>
        <v>0</v>
      </c>
      <c r="BK54" s="26">
        <f t="shared" si="46"/>
        <v>0</v>
      </c>
      <c r="BL54" s="26">
        <f t="shared" si="47"/>
        <v>0</v>
      </c>
      <c r="BM54" s="27">
        <f t="shared" si="71"/>
        <v>0</v>
      </c>
      <c r="BN54" s="27">
        <f t="shared" si="61"/>
        <v>0</v>
      </c>
      <c r="BO54" s="109">
        <f t="shared" si="74"/>
        <v>0</v>
      </c>
      <c r="BP54" s="36">
        <f t="shared" si="73"/>
        <v>0</v>
      </c>
      <c r="BQ54" s="36">
        <f t="shared" si="75"/>
        <v>0</v>
      </c>
      <c r="BR54" s="110">
        <f t="shared" si="76"/>
        <v>0</v>
      </c>
      <c r="BS54" s="96"/>
      <c r="BT54" s="96"/>
      <c r="BU54" s="96"/>
      <c r="BV54" s="96"/>
      <c r="BW54" s="96"/>
      <c r="BX54" s="96"/>
      <c r="BY54" s="96"/>
      <c r="BZ54" s="96"/>
      <c r="CA54" s="96"/>
      <c r="CB54" s="96"/>
      <c r="CC54" s="96"/>
      <c r="CD54" s="96"/>
      <c r="CE54" s="96"/>
      <c r="CF54" s="96"/>
      <c r="CG54" s="96"/>
      <c r="CH54" s="96"/>
      <c r="CI54" s="96"/>
      <c r="CJ54" s="96"/>
      <c r="CK54" s="96"/>
      <c r="CL54" s="36">
        <f t="shared" si="77"/>
        <v>0</v>
      </c>
      <c r="CM54" s="99">
        <f t="shared" si="78"/>
        <v>0</v>
      </c>
    </row>
    <row r="55" spans="1:91" x14ac:dyDescent="0.35">
      <c r="A55" s="62">
        <f>ROWS($12:55)-1</f>
        <v>43</v>
      </c>
      <c r="B55" s="95"/>
      <c r="C55" s="95"/>
      <c r="D55" s="96"/>
      <c r="E55" s="96"/>
      <c r="F55" s="96"/>
      <c r="G55" s="96"/>
      <c r="H55" s="96"/>
      <c r="I55" s="96"/>
      <c r="J55" s="96"/>
      <c r="K55" s="96"/>
      <c r="L55" s="96"/>
      <c r="M55" s="96"/>
      <c r="N55" s="96"/>
      <c r="O55" s="97">
        <f t="shared" si="72"/>
        <v>0</v>
      </c>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28">
        <f t="shared" si="24"/>
        <v>0</v>
      </c>
      <c r="AP55" s="99">
        <f t="shared" si="25"/>
        <v>0</v>
      </c>
      <c r="AQ55" s="27">
        <f t="shared" si="62"/>
        <v>0</v>
      </c>
      <c r="AR55" s="27">
        <f t="shared" si="63"/>
        <v>0</v>
      </c>
      <c r="AS55" s="27">
        <f t="shared" si="64"/>
        <v>0</v>
      </c>
      <c r="AT55" s="27">
        <f t="shared" si="65"/>
        <v>0</v>
      </c>
      <c r="AU55" s="27">
        <f t="shared" si="66"/>
        <v>0</v>
      </c>
      <c r="AV55" s="27">
        <f t="shared" si="67"/>
        <v>0</v>
      </c>
      <c r="AW55" s="27">
        <f t="shared" si="68"/>
        <v>0</v>
      </c>
      <c r="AX55" s="27">
        <f t="shared" si="69"/>
        <v>0</v>
      </c>
      <c r="AY55" s="27">
        <f t="shared" si="51"/>
        <v>0</v>
      </c>
      <c r="AZ55" s="27">
        <f t="shared" si="52"/>
        <v>0</v>
      </c>
      <c r="BA55" s="27">
        <f t="shared" si="53"/>
        <v>0</v>
      </c>
      <c r="BB55" s="27">
        <f t="shared" si="54"/>
        <v>0</v>
      </c>
      <c r="BC55" s="27">
        <f t="shared" si="55"/>
        <v>0</v>
      </c>
      <c r="BD55" s="27">
        <f t="shared" si="56"/>
        <v>0</v>
      </c>
      <c r="BE55" s="27">
        <f t="shared" si="57"/>
        <v>0</v>
      </c>
      <c r="BF55" s="27">
        <f t="shared" si="58"/>
        <v>0</v>
      </c>
      <c r="BG55" s="27">
        <f t="shared" si="59"/>
        <v>0</v>
      </c>
      <c r="BH55" s="27">
        <f t="shared" si="60"/>
        <v>0</v>
      </c>
      <c r="BI55" s="27">
        <f t="shared" si="70"/>
        <v>0</v>
      </c>
      <c r="BJ55" s="26">
        <f t="shared" si="45"/>
        <v>0</v>
      </c>
      <c r="BK55" s="26">
        <f t="shared" si="46"/>
        <v>0</v>
      </c>
      <c r="BL55" s="26">
        <f t="shared" si="47"/>
        <v>0</v>
      </c>
      <c r="BM55" s="27">
        <f t="shared" si="71"/>
        <v>0</v>
      </c>
      <c r="BN55" s="27">
        <f t="shared" si="61"/>
        <v>0</v>
      </c>
      <c r="BO55" s="109">
        <f t="shared" si="74"/>
        <v>0</v>
      </c>
      <c r="BP55" s="36">
        <f t="shared" si="73"/>
        <v>0</v>
      </c>
      <c r="BQ55" s="36">
        <f t="shared" si="75"/>
        <v>0</v>
      </c>
      <c r="BR55" s="110">
        <f t="shared" si="76"/>
        <v>0</v>
      </c>
      <c r="BS55" s="96"/>
      <c r="BT55" s="96"/>
      <c r="BU55" s="96"/>
      <c r="BV55" s="96"/>
      <c r="BW55" s="96"/>
      <c r="BX55" s="96"/>
      <c r="BY55" s="96"/>
      <c r="BZ55" s="96"/>
      <c r="CA55" s="96"/>
      <c r="CB55" s="96"/>
      <c r="CC55" s="96"/>
      <c r="CD55" s="96"/>
      <c r="CE55" s="96"/>
      <c r="CF55" s="96"/>
      <c r="CG55" s="96"/>
      <c r="CH55" s="96"/>
      <c r="CI55" s="96"/>
      <c r="CJ55" s="96"/>
      <c r="CK55" s="96"/>
      <c r="CL55" s="36">
        <f t="shared" si="77"/>
        <v>0</v>
      </c>
      <c r="CM55" s="99">
        <f t="shared" si="78"/>
        <v>0</v>
      </c>
    </row>
    <row r="56" spans="1:91" x14ac:dyDescent="0.35">
      <c r="A56" s="62">
        <f>ROWS($12:56)-1</f>
        <v>44</v>
      </c>
      <c r="B56" s="95"/>
      <c r="C56" s="95"/>
      <c r="D56" s="96"/>
      <c r="E56" s="96"/>
      <c r="F56" s="96"/>
      <c r="G56" s="96"/>
      <c r="H56" s="96"/>
      <c r="I56" s="96"/>
      <c r="J56" s="96"/>
      <c r="K56" s="96"/>
      <c r="L56" s="96"/>
      <c r="M56" s="96"/>
      <c r="N56" s="96"/>
      <c r="O56" s="97">
        <f t="shared" si="72"/>
        <v>0</v>
      </c>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28">
        <f t="shared" si="24"/>
        <v>0</v>
      </c>
      <c r="AP56" s="99">
        <f t="shared" si="25"/>
        <v>0</v>
      </c>
      <c r="AQ56" s="27">
        <f t="shared" si="62"/>
        <v>0</v>
      </c>
      <c r="AR56" s="27">
        <f t="shared" si="63"/>
        <v>0</v>
      </c>
      <c r="AS56" s="27">
        <f t="shared" si="64"/>
        <v>0</v>
      </c>
      <c r="AT56" s="27">
        <f t="shared" si="65"/>
        <v>0</v>
      </c>
      <c r="AU56" s="27">
        <f t="shared" si="66"/>
        <v>0</v>
      </c>
      <c r="AV56" s="27">
        <f t="shared" si="67"/>
        <v>0</v>
      </c>
      <c r="AW56" s="27">
        <f t="shared" si="68"/>
        <v>0</v>
      </c>
      <c r="AX56" s="27">
        <f t="shared" si="69"/>
        <v>0</v>
      </c>
      <c r="AY56" s="27">
        <f t="shared" si="51"/>
        <v>0</v>
      </c>
      <c r="AZ56" s="27">
        <f t="shared" si="52"/>
        <v>0</v>
      </c>
      <c r="BA56" s="27">
        <f t="shared" si="53"/>
        <v>0</v>
      </c>
      <c r="BB56" s="27">
        <f t="shared" si="54"/>
        <v>0</v>
      </c>
      <c r="BC56" s="27">
        <f t="shared" si="55"/>
        <v>0</v>
      </c>
      <c r="BD56" s="27">
        <f t="shared" si="56"/>
        <v>0</v>
      </c>
      <c r="BE56" s="27">
        <f t="shared" si="57"/>
        <v>0</v>
      </c>
      <c r="BF56" s="27">
        <f t="shared" si="58"/>
        <v>0</v>
      </c>
      <c r="BG56" s="27">
        <f t="shared" si="59"/>
        <v>0</v>
      </c>
      <c r="BH56" s="27">
        <f t="shared" si="60"/>
        <v>0</v>
      </c>
      <c r="BI56" s="27">
        <f t="shared" si="70"/>
        <v>0</v>
      </c>
      <c r="BJ56" s="26">
        <f t="shared" si="45"/>
        <v>0</v>
      </c>
      <c r="BK56" s="26">
        <f t="shared" si="46"/>
        <v>0</v>
      </c>
      <c r="BL56" s="26">
        <f t="shared" si="47"/>
        <v>0</v>
      </c>
      <c r="BM56" s="27">
        <f t="shared" si="71"/>
        <v>0</v>
      </c>
      <c r="BN56" s="27">
        <f t="shared" si="61"/>
        <v>0</v>
      </c>
      <c r="BO56" s="109">
        <f t="shared" si="74"/>
        <v>0</v>
      </c>
      <c r="BP56" s="36">
        <f t="shared" si="73"/>
        <v>0</v>
      </c>
      <c r="BQ56" s="36">
        <f t="shared" si="75"/>
        <v>0</v>
      </c>
      <c r="BR56" s="110">
        <f t="shared" si="76"/>
        <v>0</v>
      </c>
      <c r="BS56" s="96"/>
      <c r="BT56" s="96"/>
      <c r="BU56" s="96"/>
      <c r="BV56" s="96"/>
      <c r="BW56" s="96"/>
      <c r="BX56" s="96"/>
      <c r="BY56" s="96"/>
      <c r="BZ56" s="96"/>
      <c r="CA56" s="96"/>
      <c r="CB56" s="96"/>
      <c r="CC56" s="96"/>
      <c r="CD56" s="96"/>
      <c r="CE56" s="96"/>
      <c r="CF56" s="96"/>
      <c r="CG56" s="96"/>
      <c r="CH56" s="96"/>
      <c r="CI56" s="96"/>
      <c r="CJ56" s="96"/>
      <c r="CK56" s="96"/>
      <c r="CL56" s="36">
        <f t="shared" si="77"/>
        <v>0</v>
      </c>
      <c r="CM56" s="99">
        <f t="shared" si="78"/>
        <v>0</v>
      </c>
    </row>
    <row r="57" spans="1:91" x14ac:dyDescent="0.35">
      <c r="A57" s="62">
        <f>ROWS($12:57)-1</f>
        <v>45</v>
      </c>
      <c r="B57" s="95"/>
      <c r="C57" s="95"/>
      <c r="D57" s="96"/>
      <c r="E57" s="96"/>
      <c r="F57" s="96"/>
      <c r="G57" s="96"/>
      <c r="H57" s="96"/>
      <c r="I57" s="96"/>
      <c r="J57" s="96"/>
      <c r="K57" s="96"/>
      <c r="L57" s="96"/>
      <c r="M57" s="96"/>
      <c r="N57" s="96"/>
      <c r="O57" s="97">
        <f t="shared" si="72"/>
        <v>0</v>
      </c>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28">
        <f t="shared" si="24"/>
        <v>0</v>
      </c>
      <c r="AP57" s="99">
        <f t="shared" si="25"/>
        <v>0</v>
      </c>
      <c r="AQ57" s="27">
        <f t="shared" si="62"/>
        <v>0</v>
      </c>
      <c r="AR57" s="27">
        <f t="shared" si="63"/>
        <v>0</v>
      </c>
      <c r="AS57" s="27">
        <f t="shared" si="64"/>
        <v>0</v>
      </c>
      <c r="AT57" s="27">
        <f t="shared" si="65"/>
        <v>0</v>
      </c>
      <c r="AU57" s="27">
        <f t="shared" si="66"/>
        <v>0</v>
      </c>
      <c r="AV57" s="27">
        <f t="shared" si="67"/>
        <v>0</v>
      </c>
      <c r="AW57" s="27">
        <f t="shared" si="68"/>
        <v>0</v>
      </c>
      <c r="AX57" s="27">
        <f t="shared" si="69"/>
        <v>0</v>
      </c>
      <c r="AY57" s="27">
        <f t="shared" si="51"/>
        <v>0</v>
      </c>
      <c r="AZ57" s="27">
        <f t="shared" si="52"/>
        <v>0</v>
      </c>
      <c r="BA57" s="27">
        <f t="shared" si="53"/>
        <v>0</v>
      </c>
      <c r="BB57" s="27">
        <f t="shared" si="54"/>
        <v>0</v>
      </c>
      <c r="BC57" s="27">
        <f t="shared" si="55"/>
        <v>0</v>
      </c>
      <c r="BD57" s="27">
        <f t="shared" si="56"/>
        <v>0</v>
      </c>
      <c r="BE57" s="27">
        <f t="shared" si="57"/>
        <v>0</v>
      </c>
      <c r="BF57" s="27">
        <f t="shared" si="58"/>
        <v>0</v>
      </c>
      <c r="BG57" s="27">
        <f t="shared" si="59"/>
        <v>0</v>
      </c>
      <c r="BH57" s="27">
        <f t="shared" si="60"/>
        <v>0</v>
      </c>
      <c r="BI57" s="27">
        <f t="shared" si="70"/>
        <v>0</v>
      </c>
      <c r="BJ57" s="26">
        <f t="shared" si="45"/>
        <v>0</v>
      </c>
      <c r="BK57" s="26">
        <f t="shared" si="46"/>
        <v>0</v>
      </c>
      <c r="BL57" s="26">
        <f t="shared" si="47"/>
        <v>0</v>
      </c>
      <c r="BM57" s="27">
        <f t="shared" si="71"/>
        <v>0</v>
      </c>
      <c r="BN57" s="27">
        <f t="shared" si="61"/>
        <v>0</v>
      </c>
      <c r="BO57" s="109">
        <f t="shared" si="74"/>
        <v>0</v>
      </c>
      <c r="BP57" s="36">
        <f t="shared" si="73"/>
        <v>0</v>
      </c>
      <c r="BQ57" s="36">
        <f t="shared" si="75"/>
        <v>0</v>
      </c>
      <c r="BR57" s="110">
        <f t="shared" si="76"/>
        <v>0</v>
      </c>
      <c r="BS57" s="96"/>
      <c r="BT57" s="96"/>
      <c r="BU57" s="96"/>
      <c r="BV57" s="96"/>
      <c r="BW57" s="96"/>
      <c r="BX57" s="96"/>
      <c r="BY57" s="96"/>
      <c r="BZ57" s="96"/>
      <c r="CA57" s="96"/>
      <c r="CB57" s="96"/>
      <c r="CC57" s="96"/>
      <c r="CD57" s="96"/>
      <c r="CE57" s="96"/>
      <c r="CF57" s="96"/>
      <c r="CG57" s="96"/>
      <c r="CH57" s="96"/>
      <c r="CI57" s="96"/>
      <c r="CJ57" s="96"/>
      <c r="CK57" s="96"/>
      <c r="CL57" s="36">
        <f t="shared" si="77"/>
        <v>0</v>
      </c>
      <c r="CM57" s="99">
        <f t="shared" si="78"/>
        <v>0</v>
      </c>
    </row>
    <row r="58" spans="1:91" x14ac:dyDescent="0.35">
      <c r="A58" s="62">
        <f>ROWS($12:58)-1</f>
        <v>46</v>
      </c>
      <c r="B58" s="95"/>
      <c r="C58" s="95"/>
      <c r="D58" s="96"/>
      <c r="E58" s="96"/>
      <c r="F58" s="96"/>
      <c r="G58" s="96"/>
      <c r="H58" s="96"/>
      <c r="I58" s="96"/>
      <c r="J58" s="96"/>
      <c r="K58" s="96"/>
      <c r="L58" s="96"/>
      <c r="M58" s="96"/>
      <c r="N58" s="96"/>
      <c r="O58" s="97">
        <f t="shared" si="72"/>
        <v>0</v>
      </c>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28">
        <f t="shared" si="24"/>
        <v>0</v>
      </c>
      <c r="AP58" s="99">
        <f t="shared" si="25"/>
        <v>0</v>
      </c>
      <c r="AQ58" s="27">
        <f t="shared" si="62"/>
        <v>0</v>
      </c>
      <c r="AR58" s="27">
        <f t="shared" si="63"/>
        <v>0</v>
      </c>
      <c r="AS58" s="27">
        <f t="shared" si="64"/>
        <v>0</v>
      </c>
      <c r="AT58" s="27">
        <f t="shared" si="65"/>
        <v>0</v>
      </c>
      <c r="AU58" s="27">
        <f t="shared" si="66"/>
        <v>0</v>
      </c>
      <c r="AV58" s="27">
        <f t="shared" si="67"/>
        <v>0</v>
      </c>
      <c r="AW58" s="27">
        <f t="shared" si="68"/>
        <v>0</v>
      </c>
      <c r="AX58" s="27">
        <f t="shared" si="69"/>
        <v>0</v>
      </c>
      <c r="AY58" s="27">
        <f t="shared" si="51"/>
        <v>0</v>
      </c>
      <c r="AZ58" s="27">
        <f t="shared" si="52"/>
        <v>0</v>
      </c>
      <c r="BA58" s="27">
        <f t="shared" si="53"/>
        <v>0</v>
      </c>
      <c r="BB58" s="27">
        <f t="shared" si="54"/>
        <v>0</v>
      </c>
      <c r="BC58" s="27">
        <f t="shared" si="55"/>
        <v>0</v>
      </c>
      <c r="BD58" s="27">
        <f t="shared" si="56"/>
        <v>0</v>
      </c>
      <c r="BE58" s="27">
        <f t="shared" si="57"/>
        <v>0</v>
      </c>
      <c r="BF58" s="27">
        <f t="shared" si="58"/>
        <v>0</v>
      </c>
      <c r="BG58" s="27">
        <f t="shared" si="59"/>
        <v>0</v>
      </c>
      <c r="BH58" s="27">
        <f t="shared" si="60"/>
        <v>0</v>
      </c>
      <c r="BI58" s="27">
        <f t="shared" si="70"/>
        <v>0</v>
      </c>
      <c r="BJ58" s="26">
        <f t="shared" si="45"/>
        <v>0</v>
      </c>
      <c r="BK58" s="26">
        <f t="shared" si="46"/>
        <v>0</v>
      </c>
      <c r="BL58" s="26">
        <f t="shared" si="47"/>
        <v>0</v>
      </c>
      <c r="BM58" s="27">
        <f t="shared" si="71"/>
        <v>0</v>
      </c>
      <c r="BN58" s="27">
        <f t="shared" si="61"/>
        <v>0</v>
      </c>
      <c r="BO58" s="109">
        <f t="shared" si="74"/>
        <v>0</v>
      </c>
      <c r="BP58" s="36">
        <f t="shared" si="73"/>
        <v>0</v>
      </c>
      <c r="BQ58" s="36">
        <f t="shared" si="75"/>
        <v>0</v>
      </c>
      <c r="BR58" s="110">
        <f t="shared" si="76"/>
        <v>0</v>
      </c>
      <c r="BS58" s="96"/>
      <c r="BT58" s="96"/>
      <c r="BU58" s="96"/>
      <c r="BV58" s="96"/>
      <c r="BW58" s="96"/>
      <c r="BX58" s="96"/>
      <c r="BY58" s="96"/>
      <c r="BZ58" s="96"/>
      <c r="CA58" s="96"/>
      <c r="CB58" s="96"/>
      <c r="CC58" s="96"/>
      <c r="CD58" s="96"/>
      <c r="CE58" s="96"/>
      <c r="CF58" s="96"/>
      <c r="CG58" s="96"/>
      <c r="CH58" s="96"/>
      <c r="CI58" s="96"/>
      <c r="CJ58" s="96"/>
      <c r="CK58" s="96"/>
      <c r="CL58" s="36">
        <f t="shared" si="77"/>
        <v>0</v>
      </c>
      <c r="CM58" s="99">
        <f t="shared" si="78"/>
        <v>0</v>
      </c>
    </row>
    <row r="59" spans="1:91" x14ac:dyDescent="0.35">
      <c r="A59" s="62">
        <f>ROWS($12:59)-1</f>
        <v>47</v>
      </c>
      <c r="B59" s="95"/>
      <c r="C59" s="95"/>
      <c r="D59" s="96"/>
      <c r="E59" s="96"/>
      <c r="F59" s="96"/>
      <c r="G59" s="96"/>
      <c r="H59" s="96"/>
      <c r="I59" s="96"/>
      <c r="J59" s="96"/>
      <c r="K59" s="96"/>
      <c r="L59" s="96"/>
      <c r="M59" s="96"/>
      <c r="N59" s="96"/>
      <c r="O59" s="97">
        <f t="shared" si="72"/>
        <v>0</v>
      </c>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28">
        <f t="shared" si="24"/>
        <v>0</v>
      </c>
      <c r="AP59" s="99">
        <f t="shared" si="25"/>
        <v>0</v>
      </c>
      <c r="AQ59" s="27">
        <f t="shared" si="62"/>
        <v>0</v>
      </c>
      <c r="AR59" s="27">
        <f t="shared" si="63"/>
        <v>0</v>
      </c>
      <c r="AS59" s="27">
        <f t="shared" si="64"/>
        <v>0</v>
      </c>
      <c r="AT59" s="27">
        <f t="shared" si="65"/>
        <v>0</v>
      </c>
      <c r="AU59" s="27">
        <f t="shared" si="66"/>
        <v>0</v>
      </c>
      <c r="AV59" s="27">
        <f t="shared" si="67"/>
        <v>0</v>
      </c>
      <c r="AW59" s="27">
        <f t="shared" si="68"/>
        <v>0</v>
      </c>
      <c r="AX59" s="27">
        <f t="shared" si="69"/>
        <v>0</v>
      </c>
      <c r="AY59" s="27">
        <f t="shared" si="51"/>
        <v>0</v>
      </c>
      <c r="AZ59" s="27">
        <f t="shared" si="52"/>
        <v>0</v>
      </c>
      <c r="BA59" s="27">
        <f t="shared" si="53"/>
        <v>0</v>
      </c>
      <c r="BB59" s="27">
        <f t="shared" si="54"/>
        <v>0</v>
      </c>
      <c r="BC59" s="27">
        <f t="shared" si="55"/>
        <v>0</v>
      </c>
      <c r="BD59" s="27">
        <f t="shared" si="56"/>
        <v>0</v>
      </c>
      <c r="BE59" s="27">
        <f t="shared" si="57"/>
        <v>0</v>
      </c>
      <c r="BF59" s="27">
        <f t="shared" si="58"/>
        <v>0</v>
      </c>
      <c r="BG59" s="27">
        <f t="shared" si="59"/>
        <v>0</v>
      </c>
      <c r="BH59" s="27">
        <f t="shared" si="60"/>
        <v>0</v>
      </c>
      <c r="BI59" s="27">
        <f t="shared" si="70"/>
        <v>0</v>
      </c>
      <c r="BJ59" s="26">
        <f t="shared" si="45"/>
        <v>0</v>
      </c>
      <c r="BK59" s="26">
        <f t="shared" si="46"/>
        <v>0</v>
      </c>
      <c r="BL59" s="26">
        <f t="shared" si="47"/>
        <v>0</v>
      </c>
      <c r="BM59" s="27">
        <f t="shared" si="71"/>
        <v>0</v>
      </c>
      <c r="BN59" s="27">
        <f t="shared" si="61"/>
        <v>0</v>
      </c>
      <c r="BO59" s="109">
        <f t="shared" si="74"/>
        <v>0</v>
      </c>
      <c r="BP59" s="36">
        <f t="shared" si="73"/>
        <v>0</v>
      </c>
      <c r="BQ59" s="36">
        <f t="shared" si="75"/>
        <v>0</v>
      </c>
      <c r="BR59" s="110">
        <f t="shared" si="76"/>
        <v>0</v>
      </c>
      <c r="BS59" s="96"/>
      <c r="BT59" s="96"/>
      <c r="BU59" s="96"/>
      <c r="BV59" s="96"/>
      <c r="BW59" s="96"/>
      <c r="BX59" s="96"/>
      <c r="BY59" s="96"/>
      <c r="BZ59" s="96"/>
      <c r="CA59" s="96"/>
      <c r="CB59" s="96"/>
      <c r="CC59" s="96"/>
      <c r="CD59" s="96"/>
      <c r="CE59" s="96"/>
      <c r="CF59" s="96"/>
      <c r="CG59" s="96"/>
      <c r="CH59" s="96"/>
      <c r="CI59" s="96"/>
      <c r="CJ59" s="96"/>
      <c r="CK59" s="96"/>
      <c r="CL59" s="36">
        <f t="shared" si="77"/>
        <v>0</v>
      </c>
      <c r="CM59" s="99">
        <f t="shared" si="78"/>
        <v>0</v>
      </c>
    </row>
    <row r="60" spans="1:91" x14ac:dyDescent="0.35">
      <c r="A60" s="62">
        <f>ROWS($12:60)-1</f>
        <v>48</v>
      </c>
      <c r="B60" s="95"/>
      <c r="C60" s="95"/>
      <c r="D60" s="96"/>
      <c r="E60" s="96"/>
      <c r="F60" s="96"/>
      <c r="G60" s="96"/>
      <c r="H60" s="96"/>
      <c r="I60" s="96"/>
      <c r="J60" s="96"/>
      <c r="K60" s="96"/>
      <c r="L60" s="96"/>
      <c r="M60" s="96"/>
      <c r="N60" s="96"/>
      <c r="O60" s="97">
        <f t="shared" si="72"/>
        <v>0</v>
      </c>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28">
        <f t="shared" si="24"/>
        <v>0</v>
      </c>
      <c r="AP60" s="99">
        <f t="shared" si="25"/>
        <v>0</v>
      </c>
      <c r="AQ60" s="27">
        <f t="shared" si="62"/>
        <v>0</v>
      </c>
      <c r="AR60" s="27">
        <f t="shared" si="63"/>
        <v>0</v>
      </c>
      <c r="AS60" s="27">
        <f t="shared" si="64"/>
        <v>0</v>
      </c>
      <c r="AT60" s="27">
        <f t="shared" si="65"/>
        <v>0</v>
      </c>
      <c r="AU60" s="27">
        <f t="shared" si="66"/>
        <v>0</v>
      </c>
      <c r="AV60" s="27">
        <f t="shared" si="67"/>
        <v>0</v>
      </c>
      <c r="AW60" s="27">
        <f t="shared" si="68"/>
        <v>0</v>
      </c>
      <c r="AX60" s="27">
        <f t="shared" si="69"/>
        <v>0</v>
      </c>
      <c r="AY60" s="27">
        <f t="shared" si="51"/>
        <v>0</v>
      </c>
      <c r="AZ60" s="27">
        <f t="shared" si="52"/>
        <v>0</v>
      </c>
      <c r="BA60" s="27">
        <f t="shared" si="53"/>
        <v>0</v>
      </c>
      <c r="BB60" s="27">
        <f t="shared" si="54"/>
        <v>0</v>
      </c>
      <c r="BC60" s="27">
        <f t="shared" si="55"/>
        <v>0</v>
      </c>
      <c r="BD60" s="27">
        <f t="shared" si="56"/>
        <v>0</v>
      </c>
      <c r="BE60" s="27">
        <f t="shared" si="57"/>
        <v>0</v>
      </c>
      <c r="BF60" s="27">
        <f t="shared" si="58"/>
        <v>0</v>
      </c>
      <c r="BG60" s="27">
        <f t="shared" si="59"/>
        <v>0</v>
      </c>
      <c r="BH60" s="27">
        <f t="shared" si="60"/>
        <v>0</v>
      </c>
      <c r="BI60" s="27">
        <f t="shared" si="70"/>
        <v>0</v>
      </c>
      <c r="BJ60" s="26">
        <f t="shared" si="45"/>
        <v>0</v>
      </c>
      <c r="BK60" s="26">
        <f t="shared" si="46"/>
        <v>0</v>
      </c>
      <c r="BL60" s="26">
        <f t="shared" si="47"/>
        <v>0</v>
      </c>
      <c r="BM60" s="27">
        <f t="shared" si="71"/>
        <v>0</v>
      </c>
      <c r="BN60" s="27">
        <f t="shared" si="61"/>
        <v>0</v>
      </c>
      <c r="BO60" s="109">
        <f t="shared" si="74"/>
        <v>0</v>
      </c>
      <c r="BP60" s="36">
        <f t="shared" si="73"/>
        <v>0</v>
      </c>
      <c r="BQ60" s="36">
        <f t="shared" si="75"/>
        <v>0</v>
      </c>
      <c r="BR60" s="110">
        <f t="shared" si="76"/>
        <v>0</v>
      </c>
      <c r="BS60" s="96"/>
      <c r="BT60" s="96"/>
      <c r="BU60" s="96"/>
      <c r="BV60" s="96"/>
      <c r="BW60" s="96"/>
      <c r="BX60" s="96"/>
      <c r="BY60" s="96"/>
      <c r="BZ60" s="96"/>
      <c r="CA60" s="96"/>
      <c r="CB60" s="96"/>
      <c r="CC60" s="96"/>
      <c r="CD60" s="96"/>
      <c r="CE60" s="96"/>
      <c r="CF60" s="96"/>
      <c r="CG60" s="96"/>
      <c r="CH60" s="96"/>
      <c r="CI60" s="96"/>
      <c r="CJ60" s="96"/>
      <c r="CK60" s="96"/>
      <c r="CL60" s="36">
        <f t="shared" si="77"/>
        <v>0</v>
      </c>
      <c r="CM60" s="99">
        <f t="shared" si="78"/>
        <v>0</v>
      </c>
    </row>
    <row r="61" spans="1:91" x14ac:dyDescent="0.35">
      <c r="A61" s="62">
        <f>ROWS($12:61)-1</f>
        <v>49</v>
      </c>
      <c r="B61" s="95"/>
      <c r="C61" s="95"/>
      <c r="D61" s="96"/>
      <c r="E61" s="96"/>
      <c r="F61" s="96"/>
      <c r="G61" s="96"/>
      <c r="H61" s="96"/>
      <c r="I61" s="96"/>
      <c r="J61" s="96"/>
      <c r="K61" s="96"/>
      <c r="L61" s="96"/>
      <c r="M61" s="96"/>
      <c r="N61" s="96"/>
      <c r="O61" s="97">
        <f t="shared" si="72"/>
        <v>0</v>
      </c>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28">
        <f t="shared" si="24"/>
        <v>0</v>
      </c>
      <c r="AP61" s="99">
        <f t="shared" si="25"/>
        <v>0</v>
      </c>
      <c r="AQ61" s="27">
        <f t="shared" si="62"/>
        <v>0</v>
      </c>
      <c r="AR61" s="27">
        <f t="shared" si="63"/>
        <v>0</v>
      </c>
      <c r="AS61" s="27">
        <f t="shared" si="64"/>
        <v>0</v>
      </c>
      <c r="AT61" s="27">
        <f t="shared" si="65"/>
        <v>0</v>
      </c>
      <c r="AU61" s="27">
        <f t="shared" si="66"/>
        <v>0</v>
      </c>
      <c r="AV61" s="27">
        <f t="shared" si="67"/>
        <v>0</v>
      </c>
      <c r="AW61" s="27">
        <f t="shared" si="68"/>
        <v>0</v>
      </c>
      <c r="AX61" s="27">
        <f t="shared" si="69"/>
        <v>0</v>
      </c>
      <c r="AY61" s="27">
        <f t="shared" si="51"/>
        <v>0</v>
      </c>
      <c r="AZ61" s="27">
        <f t="shared" si="52"/>
        <v>0</v>
      </c>
      <c r="BA61" s="27">
        <f t="shared" si="53"/>
        <v>0</v>
      </c>
      <c r="BB61" s="27">
        <f t="shared" si="54"/>
        <v>0</v>
      </c>
      <c r="BC61" s="27">
        <f t="shared" si="55"/>
        <v>0</v>
      </c>
      <c r="BD61" s="27">
        <f t="shared" si="56"/>
        <v>0</v>
      </c>
      <c r="BE61" s="27">
        <f t="shared" si="57"/>
        <v>0</v>
      </c>
      <c r="BF61" s="27">
        <f t="shared" si="58"/>
        <v>0</v>
      </c>
      <c r="BG61" s="27">
        <f t="shared" si="59"/>
        <v>0</v>
      </c>
      <c r="BH61" s="27">
        <f t="shared" si="60"/>
        <v>0</v>
      </c>
      <c r="BI61" s="27">
        <f t="shared" si="70"/>
        <v>0</v>
      </c>
      <c r="BJ61" s="26">
        <f t="shared" si="45"/>
        <v>0</v>
      </c>
      <c r="BK61" s="26">
        <f t="shared" si="46"/>
        <v>0</v>
      </c>
      <c r="BL61" s="26">
        <f t="shared" si="47"/>
        <v>0</v>
      </c>
      <c r="BM61" s="27">
        <f t="shared" si="71"/>
        <v>0</v>
      </c>
      <c r="BN61" s="27">
        <f t="shared" si="61"/>
        <v>0</v>
      </c>
      <c r="BO61" s="109">
        <f t="shared" si="74"/>
        <v>0</v>
      </c>
      <c r="BP61" s="36">
        <f t="shared" si="73"/>
        <v>0</v>
      </c>
      <c r="BQ61" s="36">
        <f t="shared" si="75"/>
        <v>0</v>
      </c>
      <c r="BR61" s="110">
        <f t="shared" si="76"/>
        <v>0</v>
      </c>
      <c r="BS61" s="96"/>
      <c r="BT61" s="96"/>
      <c r="BU61" s="96"/>
      <c r="BV61" s="96"/>
      <c r="BW61" s="96"/>
      <c r="BX61" s="96"/>
      <c r="BY61" s="96"/>
      <c r="BZ61" s="96"/>
      <c r="CA61" s="96"/>
      <c r="CB61" s="96"/>
      <c r="CC61" s="96"/>
      <c r="CD61" s="96"/>
      <c r="CE61" s="96"/>
      <c r="CF61" s="96"/>
      <c r="CG61" s="96"/>
      <c r="CH61" s="96"/>
      <c r="CI61" s="96"/>
      <c r="CJ61" s="96"/>
      <c r="CK61" s="96"/>
      <c r="CL61" s="36">
        <f t="shared" si="77"/>
        <v>0</v>
      </c>
      <c r="CM61" s="99">
        <f t="shared" si="78"/>
        <v>0</v>
      </c>
    </row>
    <row r="62" spans="1:91" x14ac:dyDescent="0.35">
      <c r="A62" s="62">
        <f>ROWS($12:62)-1</f>
        <v>50</v>
      </c>
      <c r="B62" s="95"/>
      <c r="C62" s="95"/>
      <c r="D62" s="96"/>
      <c r="E62" s="96"/>
      <c r="F62" s="96"/>
      <c r="G62" s="96"/>
      <c r="H62" s="96"/>
      <c r="I62" s="96"/>
      <c r="J62" s="96"/>
      <c r="K62" s="96"/>
      <c r="L62" s="96"/>
      <c r="M62" s="96"/>
      <c r="N62" s="96"/>
      <c r="O62" s="97">
        <f t="shared" si="72"/>
        <v>0</v>
      </c>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28">
        <f t="shared" si="24"/>
        <v>0</v>
      </c>
      <c r="AP62" s="99">
        <f t="shared" si="25"/>
        <v>0</v>
      </c>
      <c r="AQ62" s="27">
        <f t="shared" si="62"/>
        <v>0</v>
      </c>
      <c r="AR62" s="27">
        <f t="shared" si="63"/>
        <v>0</v>
      </c>
      <c r="AS62" s="27">
        <f t="shared" si="64"/>
        <v>0</v>
      </c>
      <c r="AT62" s="27">
        <f t="shared" si="65"/>
        <v>0</v>
      </c>
      <c r="AU62" s="27">
        <f t="shared" si="66"/>
        <v>0</v>
      </c>
      <c r="AV62" s="27">
        <f t="shared" si="67"/>
        <v>0</v>
      </c>
      <c r="AW62" s="27">
        <f t="shared" si="68"/>
        <v>0</v>
      </c>
      <c r="AX62" s="27">
        <f t="shared" si="69"/>
        <v>0</v>
      </c>
      <c r="AY62" s="27">
        <f t="shared" si="51"/>
        <v>0</v>
      </c>
      <c r="AZ62" s="27">
        <f t="shared" si="52"/>
        <v>0</v>
      </c>
      <c r="BA62" s="27">
        <f t="shared" si="53"/>
        <v>0</v>
      </c>
      <c r="BB62" s="27">
        <f t="shared" si="54"/>
        <v>0</v>
      </c>
      <c r="BC62" s="27">
        <f t="shared" si="55"/>
        <v>0</v>
      </c>
      <c r="BD62" s="27">
        <f t="shared" si="56"/>
        <v>0</v>
      </c>
      <c r="BE62" s="27">
        <f t="shared" si="57"/>
        <v>0</v>
      </c>
      <c r="BF62" s="27">
        <f t="shared" si="58"/>
        <v>0</v>
      </c>
      <c r="BG62" s="27">
        <f t="shared" si="59"/>
        <v>0</v>
      </c>
      <c r="BH62" s="27">
        <f t="shared" si="60"/>
        <v>0</v>
      </c>
      <c r="BI62" s="27">
        <f t="shared" si="70"/>
        <v>0</v>
      </c>
      <c r="BJ62" s="26">
        <f t="shared" si="45"/>
        <v>0</v>
      </c>
      <c r="BK62" s="26">
        <f t="shared" si="46"/>
        <v>0</v>
      </c>
      <c r="BL62" s="26">
        <f t="shared" si="47"/>
        <v>0</v>
      </c>
      <c r="BM62" s="27">
        <f t="shared" si="71"/>
        <v>0</v>
      </c>
      <c r="BN62" s="27">
        <f t="shared" si="61"/>
        <v>0</v>
      </c>
      <c r="BO62" s="109">
        <f t="shared" si="74"/>
        <v>0</v>
      </c>
      <c r="BP62" s="36">
        <f t="shared" si="73"/>
        <v>0</v>
      </c>
      <c r="BQ62" s="36">
        <f t="shared" si="75"/>
        <v>0</v>
      </c>
      <c r="BR62" s="110">
        <f t="shared" si="76"/>
        <v>0</v>
      </c>
      <c r="BS62" s="96"/>
      <c r="BT62" s="96"/>
      <c r="BU62" s="96"/>
      <c r="BV62" s="96"/>
      <c r="BW62" s="96"/>
      <c r="BX62" s="96"/>
      <c r="BY62" s="96"/>
      <c r="BZ62" s="96"/>
      <c r="CA62" s="96"/>
      <c r="CB62" s="96"/>
      <c r="CC62" s="96"/>
      <c r="CD62" s="96"/>
      <c r="CE62" s="96"/>
      <c r="CF62" s="96"/>
      <c r="CG62" s="96"/>
      <c r="CH62" s="96"/>
      <c r="CI62" s="96"/>
      <c r="CJ62" s="96"/>
      <c r="CK62" s="96"/>
      <c r="CL62" s="36">
        <f t="shared" si="77"/>
        <v>0</v>
      </c>
      <c r="CM62" s="99">
        <f t="shared" si="78"/>
        <v>0</v>
      </c>
    </row>
    <row r="63" spans="1:91" x14ac:dyDescent="0.35">
      <c r="A63" s="75"/>
      <c r="B63" s="76"/>
      <c r="C63" s="111"/>
      <c r="D63" s="102"/>
      <c r="E63" s="102"/>
      <c r="F63" s="77"/>
      <c r="G63" s="77"/>
      <c r="H63" s="77"/>
      <c r="I63" s="77"/>
      <c r="J63" s="77"/>
      <c r="K63" s="77"/>
      <c r="L63" s="77"/>
      <c r="M63" s="77"/>
      <c r="N63" s="77"/>
      <c r="O63" s="103"/>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78"/>
      <c r="AP63" s="104"/>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105"/>
      <c r="BN63" s="105"/>
      <c r="BO63" s="106"/>
      <c r="BP63" s="82"/>
      <c r="BQ63" s="81"/>
      <c r="BR63" s="104"/>
      <c r="BS63" s="77"/>
      <c r="BT63" s="77"/>
      <c r="BU63" s="77"/>
      <c r="BV63" s="77"/>
      <c r="BW63" s="77"/>
      <c r="BX63" s="77"/>
      <c r="BY63" s="77"/>
      <c r="BZ63" s="77"/>
      <c r="CA63" s="77"/>
      <c r="CB63" s="77"/>
      <c r="CC63" s="77"/>
      <c r="CD63" s="77"/>
      <c r="CE63" s="77"/>
      <c r="CF63" s="77"/>
      <c r="CG63" s="77"/>
      <c r="CH63" s="77"/>
      <c r="CI63" s="77"/>
      <c r="CJ63" s="77"/>
      <c r="CK63" s="77"/>
      <c r="CL63" s="83"/>
      <c r="CM63" s="104"/>
    </row>
    <row r="64" spans="1:91" x14ac:dyDescent="0.35">
      <c r="B64" s="2" t="s">
        <v>67</v>
      </c>
      <c r="D64" s="36">
        <f t="shared" ref="D64:O64" si="79">SUM(D13:D63)</f>
        <v>0</v>
      </c>
      <c r="E64" s="36">
        <f t="shared" si="79"/>
        <v>0</v>
      </c>
      <c r="F64" s="36">
        <f t="shared" si="79"/>
        <v>0</v>
      </c>
      <c r="G64" s="36">
        <f t="shared" si="79"/>
        <v>0</v>
      </c>
      <c r="H64" s="36">
        <f t="shared" si="79"/>
        <v>0</v>
      </c>
      <c r="I64" s="36">
        <f t="shared" si="79"/>
        <v>0</v>
      </c>
      <c r="J64" s="36">
        <f t="shared" si="79"/>
        <v>0</v>
      </c>
      <c r="K64" s="36">
        <f t="shared" si="79"/>
        <v>0</v>
      </c>
      <c r="L64" s="36">
        <f t="shared" si="79"/>
        <v>0</v>
      </c>
      <c r="M64" s="36">
        <f t="shared" si="79"/>
        <v>0</v>
      </c>
      <c r="N64" s="36">
        <f t="shared" si="79"/>
        <v>0</v>
      </c>
      <c r="O64" s="36">
        <f t="shared" si="79"/>
        <v>0</v>
      </c>
      <c r="AP64" s="36">
        <f t="shared" ref="AP64:BQ64" si="80">SUM(AP13:AP63)</f>
        <v>0</v>
      </c>
      <c r="AQ64" s="36">
        <f t="shared" si="80"/>
        <v>0</v>
      </c>
      <c r="AR64" s="36">
        <f t="shared" si="80"/>
        <v>0</v>
      </c>
      <c r="AS64" s="36">
        <f t="shared" si="80"/>
        <v>0</v>
      </c>
      <c r="AT64" s="36">
        <f t="shared" si="80"/>
        <v>0</v>
      </c>
      <c r="AU64" s="36">
        <f t="shared" si="80"/>
        <v>0</v>
      </c>
      <c r="AV64" s="36">
        <f t="shared" si="80"/>
        <v>0</v>
      </c>
      <c r="AW64" s="36">
        <f t="shared" si="80"/>
        <v>0</v>
      </c>
      <c r="AX64" s="36">
        <f t="shared" si="80"/>
        <v>0</v>
      </c>
      <c r="AY64" s="36">
        <f t="shared" si="80"/>
        <v>0</v>
      </c>
      <c r="AZ64" s="36">
        <f t="shared" si="80"/>
        <v>0</v>
      </c>
      <c r="BA64" s="36">
        <f t="shared" si="80"/>
        <v>0</v>
      </c>
      <c r="BB64" s="36">
        <f t="shared" si="80"/>
        <v>0</v>
      </c>
      <c r="BC64" s="36">
        <f t="shared" si="80"/>
        <v>0</v>
      </c>
      <c r="BD64" s="36">
        <f t="shared" si="80"/>
        <v>0</v>
      </c>
      <c r="BE64" s="36">
        <f t="shared" si="80"/>
        <v>0</v>
      </c>
      <c r="BF64" s="36">
        <f t="shared" si="80"/>
        <v>0</v>
      </c>
      <c r="BG64" s="36">
        <f t="shared" si="80"/>
        <v>0</v>
      </c>
      <c r="BH64" s="36">
        <f t="shared" si="80"/>
        <v>0</v>
      </c>
      <c r="BI64" s="36">
        <f t="shared" ref="BI64:BM64" si="81">SUM(BI13:BI63)</f>
        <v>0</v>
      </c>
      <c r="BJ64" s="36">
        <f t="shared" si="81"/>
        <v>0</v>
      </c>
      <c r="BK64" s="36"/>
      <c r="BL64" s="36"/>
      <c r="BM64" s="36">
        <f t="shared" si="81"/>
        <v>0</v>
      </c>
      <c r="BN64" s="36">
        <f t="shared" si="80"/>
        <v>0</v>
      </c>
      <c r="BO64" s="36">
        <f t="shared" si="80"/>
        <v>0</v>
      </c>
      <c r="BP64" s="36">
        <f t="shared" si="80"/>
        <v>0</v>
      </c>
      <c r="BQ64" s="36">
        <f t="shared" si="80"/>
        <v>0</v>
      </c>
      <c r="BR64" s="36">
        <f t="shared" ref="BR64:CM64" si="82">SUM(BR13:BR63)</f>
        <v>0</v>
      </c>
      <c r="BS64" s="36">
        <f t="shared" si="82"/>
        <v>0</v>
      </c>
      <c r="BT64" s="36">
        <f t="shared" si="82"/>
        <v>0</v>
      </c>
      <c r="BU64" s="36">
        <f t="shared" si="82"/>
        <v>0</v>
      </c>
      <c r="BV64" s="36">
        <f t="shared" si="82"/>
        <v>0</v>
      </c>
      <c r="BW64" s="36">
        <f t="shared" si="82"/>
        <v>0</v>
      </c>
      <c r="BX64" s="36">
        <f t="shared" si="82"/>
        <v>0</v>
      </c>
      <c r="BY64" s="36">
        <f t="shared" si="82"/>
        <v>0</v>
      </c>
      <c r="BZ64" s="36">
        <f t="shared" si="82"/>
        <v>0</v>
      </c>
      <c r="CA64" s="36">
        <f t="shared" si="82"/>
        <v>0</v>
      </c>
      <c r="CB64" s="36">
        <f t="shared" si="82"/>
        <v>0</v>
      </c>
      <c r="CC64" s="36">
        <f t="shared" si="82"/>
        <v>0</v>
      </c>
      <c r="CD64" s="36">
        <f t="shared" si="82"/>
        <v>0</v>
      </c>
      <c r="CE64" s="36">
        <f t="shared" si="82"/>
        <v>0</v>
      </c>
      <c r="CF64" s="36">
        <f t="shared" si="82"/>
        <v>0</v>
      </c>
      <c r="CG64" s="36">
        <f t="shared" si="82"/>
        <v>0</v>
      </c>
      <c r="CH64" s="36">
        <f t="shared" si="82"/>
        <v>0</v>
      </c>
      <c r="CI64" s="36">
        <f t="shared" si="82"/>
        <v>0</v>
      </c>
      <c r="CJ64" s="36">
        <f t="shared" si="82"/>
        <v>0</v>
      </c>
      <c r="CK64" s="36">
        <f t="shared" si="82"/>
        <v>0</v>
      </c>
      <c r="CL64" s="36">
        <f t="shared" si="82"/>
        <v>0</v>
      </c>
      <c r="CM64" s="36">
        <f t="shared" si="82"/>
        <v>0</v>
      </c>
    </row>
    <row r="68" spans="1:89" ht="18" x14ac:dyDescent="0.35">
      <c r="A68" s="7" t="s">
        <v>212</v>
      </c>
      <c r="AP68" s="116">
        <f t="shared" ref="AP68:BO68" ca="1" si="83">OFFSET(program_anchor,AP$7,0)</f>
        <v>0</v>
      </c>
      <c r="AQ68" s="116">
        <f t="shared" ca="1" si="83"/>
        <v>0</v>
      </c>
      <c r="AR68" s="116">
        <f t="shared" ca="1" si="83"/>
        <v>0</v>
      </c>
      <c r="AS68" s="116">
        <f t="shared" ca="1" si="83"/>
        <v>0</v>
      </c>
      <c r="AT68" s="116">
        <f t="shared" ca="1" si="83"/>
        <v>0</v>
      </c>
      <c r="AU68" s="116">
        <f t="shared" ca="1" si="83"/>
        <v>0</v>
      </c>
      <c r="AV68" s="116">
        <f t="shared" ca="1" si="83"/>
        <v>0</v>
      </c>
      <c r="AW68" s="116">
        <f t="shared" ca="1" si="83"/>
        <v>0</v>
      </c>
      <c r="AX68" s="116">
        <f t="shared" ca="1" si="83"/>
        <v>0</v>
      </c>
      <c r="AY68" s="116">
        <f t="shared" ca="1" si="83"/>
        <v>0</v>
      </c>
      <c r="AZ68" s="116">
        <f t="shared" ca="1" si="83"/>
        <v>0</v>
      </c>
      <c r="BA68" s="116">
        <f t="shared" ca="1" si="83"/>
        <v>0</v>
      </c>
      <c r="BB68" s="116">
        <f t="shared" ca="1" si="83"/>
        <v>0</v>
      </c>
      <c r="BC68" s="116">
        <f t="shared" ca="1" si="83"/>
        <v>0</v>
      </c>
      <c r="BD68" s="116">
        <f t="shared" ca="1" si="83"/>
        <v>0</v>
      </c>
      <c r="BE68" s="116">
        <f t="shared" ca="1" si="83"/>
        <v>0</v>
      </c>
      <c r="BF68" s="116">
        <f t="shared" ca="1" si="83"/>
        <v>0</v>
      </c>
      <c r="BG68" s="116">
        <f t="shared" ca="1" si="83"/>
        <v>0</v>
      </c>
      <c r="BH68" s="116">
        <f t="shared" ca="1" si="83"/>
        <v>0</v>
      </c>
      <c r="BI68" s="116">
        <f t="shared" ca="1" si="83"/>
        <v>0</v>
      </c>
      <c r="BJ68" s="116" t="str">
        <f t="shared" ca="1" si="83"/>
        <v>Corporate</v>
      </c>
      <c r="BK68" s="116" t="str">
        <f t="shared" ca="1" si="83"/>
        <v>Commercial</v>
      </c>
      <c r="BL68" s="116" t="str">
        <f t="shared" ca="1" si="83"/>
        <v>Fundraising</v>
      </c>
      <c r="BM68" s="116" t="str">
        <f t="shared" ca="1" si="83"/>
        <v>Accom</v>
      </c>
      <c r="BN68" s="116" t="str">
        <f t="shared" ca="1" si="83"/>
        <v>Health</v>
      </c>
      <c r="BO68" s="116" t="str">
        <f t="shared" ca="1" si="83"/>
        <v>Indirect OH</v>
      </c>
      <c r="BR68" s="116">
        <f t="shared" ref="BR68:CK68" ca="1" si="84">OFFSET(house_anchor,BR$7,0)</f>
        <v>0</v>
      </c>
      <c r="BS68" s="116">
        <f t="shared" ca="1" si="84"/>
        <v>0</v>
      </c>
      <c r="BT68" s="116">
        <f t="shared" ca="1" si="84"/>
        <v>0</v>
      </c>
      <c r="BU68" s="116">
        <f t="shared" ca="1" si="84"/>
        <v>0</v>
      </c>
      <c r="BV68" s="116">
        <f t="shared" ca="1" si="84"/>
        <v>0</v>
      </c>
      <c r="BW68" s="116">
        <f t="shared" ca="1" si="84"/>
        <v>0</v>
      </c>
      <c r="BX68" s="116">
        <f t="shared" ca="1" si="84"/>
        <v>0</v>
      </c>
      <c r="BY68" s="116">
        <f t="shared" ca="1" si="84"/>
        <v>0</v>
      </c>
      <c r="BZ68" s="116">
        <f t="shared" ca="1" si="84"/>
        <v>0</v>
      </c>
      <c r="CA68" s="116">
        <f t="shared" ca="1" si="84"/>
        <v>0</v>
      </c>
      <c r="CB68" s="116">
        <f t="shared" ca="1" si="84"/>
        <v>0</v>
      </c>
      <c r="CC68" s="116">
        <f t="shared" ca="1" si="84"/>
        <v>0</v>
      </c>
      <c r="CD68" s="116">
        <f t="shared" ca="1" si="84"/>
        <v>0</v>
      </c>
      <c r="CE68" s="116">
        <f t="shared" ca="1" si="84"/>
        <v>0</v>
      </c>
      <c r="CF68" s="116">
        <f t="shared" ca="1" si="84"/>
        <v>0</v>
      </c>
      <c r="CG68" s="116">
        <f t="shared" ca="1" si="84"/>
        <v>0</v>
      </c>
      <c r="CH68" s="116">
        <f t="shared" ca="1" si="84"/>
        <v>0</v>
      </c>
      <c r="CI68" s="116">
        <f t="shared" ca="1" si="84"/>
        <v>0</v>
      </c>
      <c r="CJ68" s="116">
        <f t="shared" ca="1" si="84"/>
        <v>0</v>
      </c>
      <c r="CK68" s="116">
        <f t="shared" ca="1" si="84"/>
        <v>0</v>
      </c>
    </row>
    <row r="69" spans="1:89" x14ac:dyDescent="0.35">
      <c r="AP69" s="34">
        <f>+AP$64</f>
        <v>0</v>
      </c>
      <c r="AQ69" s="34">
        <f t="shared" ref="AQ69:BO69" si="85">+AQ$64</f>
        <v>0</v>
      </c>
      <c r="AR69" s="34">
        <f t="shared" si="85"/>
        <v>0</v>
      </c>
      <c r="AS69" s="34">
        <f t="shared" si="85"/>
        <v>0</v>
      </c>
      <c r="AT69" s="34">
        <f t="shared" si="85"/>
        <v>0</v>
      </c>
      <c r="AU69" s="34">
        <f t="shared" si="85"/>
        <v>0</v>
      </c>
      <c r="AV69" s="34">
        <f t="shared" si="85"/>
        <v>0</v>
      </c>
      <c r="AW69" s="34">
        <f t="shared" si="85"/>
        <v>0</v>
      </c>
      <c r="AX69" s="34">
        <f t="shared" si="85"/>
        <v>0</v>
      </c>
      <c r="AY69" s="34">
        <f t="shared" si="85"/>
        <v>0</v>
      </c>
      <c r="AZ69" s="34">
        <f t="shared" si="85"/>
        <v>0</v>
      </c>
      <c r="BA69" s="34">
        <f t="shared" si="85"/>
        <v>0</v>
      </c>
      <c r="BB69" s="34">
        <f t="shared" si="85"/>
        <v>0</v>
      </c>
      <c r="BC69" s="34">
        <f t="shared" si="85"/>
        <v>0</v>
      </c>
      <c r="BD69" s="34">
        <f t="shared" si="85"/>
        <v>0</v>
      </c>
      <c r="BE69" s="34">
        <f t="shared" si="85"/>
        <v>0</v>
      </c>
      <c r="BF69" s="34">
        <f t="shared" si="85"/>
        <v>0</v>
      </c>
      <c r="BG69" s="34">
        <f t="shared" si="85"/>
        <v>0</v>
      </c>
      <c r="BH69" s="34">
        <f t="shared" si="85"/>
        <v>0</v>
      </c>
      <c r="BI69" s="34">
        <f t="shared" si="85"/>
        <v>0</v>
      </c>
      <c r="BJ69" s="34">
        <f t="shared" si="85"/>
        <v>0</v>
      </c>
      <c r="BK69" s="34">
        <f t="shared" si="85"/>
        <v>0</v>
      </c>
      <c r="BL69" s="34">
        <f t="shared" si="85"/>
        <v>0</v>
      </c>
      <c r="BM69" s="34">
        <f t="shared" si="85"/>
        <v>0</v>
      </c>
      <c r="BN69" s="34">
        <f t="shared" si="85"/>
        <v>0</v>
      </c>
      <c r="BO69" s="34">
        <f t="shared" si="85"/>
        <v>0</v>
      </c>
      <c r="BR69" s="34">
        <f t="shared" ref="BR69:CK69" si="86">+BR$64</f>
        <v>0</v>
      </c>
      <c r="BS69" s="34">
        <f t="shared" si="86"/>
        <v>0</v>
      </c>
      <c r="BT69" s="34">
        <f t="shared" si="86"/>
        <v>0</v>
      </c>
      <c r="BU69" s="34">
        <f t="shared" si="86"/>
        <v>0</v>
      </c>
      <c r="BV69" s="34">
        <f t="shared" si="86"/>
        <v>0</v>
      </c>
      <c r="BW69" s="34">
        <f t="shared" si="86"/>
        <v>0</v>
      </c>
      <c r="BX69" s="34">
        <f t="shared" si="86"/>
        <v>0</v>
      </c>
      <c r="BY69" s="34">
        <f t="shared" si="86"/>
        <v>0</v>
      </c>
      <c r="BZ69" s="34">
        <f t="shared" si="86"/>
        <v>0</v>
      </c>
      <c r="CA69" s="34">
        <f t="shared" si="86"/>
        <v>0</v>
      </c>
      <c r="CB69" s="34">
        <f t="shared" si="86"/>
        <v>0</v>
      </c>
      <c r="CC69" s="34">
        <f t="shared" si="86"/>
        <v>0</v>
      </c>
      <c r="CD69" s="34">
        <f t="shared" si="86"/>
        <v>0</v>
      </c>
      <c r="CE69" s="34">
        <f t="shared" si="86"/>
        <v>0</v>
      </c>
      <c r="CF69" s="34">
        <f t="shared" si="86"/>
        <v>0</v>
      </c>
      <c r="CG69" s="34">
        <f t="shared" si="86"/>
        <v>0</v>
      </c>
      <c r="CH69" s="34">
        <f t="shared" si="86"/>
        <v>0</v>
      </c>
      <c r="CI69" s="34">
        <f t="shared" si="86"/>
        <v>0</v>
      </c>
      <c r="CJ69" s="34">
        <f t="shared" si="86"/>
        <v>0</v>
      </c>
      <c r="CK69" s="34">
        <f t="shared" si="86"/>
        <v>0</v>
      </c>
    </row>
  </sheetData>
  <sheetProtection sheet="1" objects="1" scenarios="1" autoFilter="0"/>
  <autoFilter ref="A12:CM62" xr:uid="{00000000-0009-0000-0000-000008000000}"/>
  <conditionalFormatting sqref="P1:AK1">
    <cfRule type="expression" dxfId="20" priority="2">
      <formula>P1="ERROR"</formula>
    </cfRule>
  </conditionalFormatting>
  <conditionalFormatting sqref="AO13:AO62">
    <cfRule type="expression" dxfId="19" priority="3">
      <formula>OR(AO13&lt;0,AO13&gt;1)</formula>
    </cfRule>
  </conditionalFormatting>
  <conditionalFormatting sqref="BQ13:BQ62 CM13:CM62">
    <cfRule type="expression" dxfId="18" priority="8">
      <formula>BQ13&lt;&gt;0</formula>
    </cfRule>
  </conditionalFormatting>
  <conditionalFormatting sqref="BR13:BR62">
    <cfRule type="expression" dxfId="17" priority="6">
      <formula>BR13&lt;0</formula>
    </cfRule>
  </conditionalFormatting>
  <conditionalFormatting sqref="BR1:CK1">
    <cfRule type="expression" dxfId="16" priority="1">
      <formula>BR1="ERROR"</formula>
    </cfRule>
  </conditionalFormatting>
  <pageMargins left="0.59055118110236227" right="0.39370078740157483" top="0.39370078740157483" bottom="0.59055118110236227" header="0.19685039370078741" footer="0.19685039370078741"/>
  <pageSetup paperSize="8" scale="47" fitToHeight="0" orientation="landscape" horizontalDpi="300" verticalDpi="300" r:id="rId1"/>
  <colBreaks count="3" manualBreakCount="3">
    <brk id="15" max="1048575" man="1"/>
    <brk id="41" max="1048575" man="1"/>
    <brk id="69"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b483a505-253e-4255-bdb3-0580ddb56560">
      <UserInfo>
        <DisplayName/>
        <AccountId xsi:nil="true"/>
        <AccountType/>
      </UserInfo>
    </SharedWithUsers>
    <lcf76f155ced4ddcb4097134ff3c332f xmlns="ad110f0c-021f-49e2-9fef-1f78ec1fb85f">
      <Terms xmlns="http://schemas.microsoft.com/office/infopath/2007/PartnerControls"/>
    </lcf76f155ced4ddcb4097134ff3c332f>
    <TaxCatchAll xmlns="b483a505-253e-4255-bdb3-0580ddb5656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D4E1D43A3927F419155D26B5392B62A" ma:contentTypeVersion="18" ma:contentTypeDescription="Create a new document." ma:contentTypeScope="" ma:versionID="d4c8e3bcf63593e7889032071a972478">
  <xsd:schema xmlns:xsd="http://www.w3.org/2001/XMLSchema" xmlns:xs="http://www.w3.org/2001/XMLSchema" xmlns:p="http://schemas.microsoft.com/office/2006/metadata/properties" xmlns:ns2="ad110f0c-021f-49e2-9fef-1f78ec1fb85f" xmlns:ns3="b483a505-253e-4255-bdb3-0580ddb56560" targetNamespace="http://schemas.microsoft.com/office/2006/metadata/properties" ma:root="true" ma:fieldsID="29d616e3deaad49544324b4684a42e61" ns2:_="" ns3:_="">
    <xsd:import namespace="ad110f0c-021f-49e2-9fef-1f78ec1fb85f"/>
    <xsd:import namespace="b483a505-253e-4255-bdb3-0580ddb5656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110f0c-021f-49e2-9fef-1f78ec1fb8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85113c5-7036-4ae5-b6c9-3bc4b8da47f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83a505-253e-4255-bdb3-0580ddb5656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d39c0e8-6d59-4be9-8c4e-2e04a1dba9fe}" ma:internalName="TaxCatchAll" ma:showField="CatchAllData" ma:web="b483a505-253e-4255-bdb3-0580ddb565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6A4F31-3D5D-4834-9302-ACF881DB929A}">
  <ds:schemaRefs>
    <ds:schemaRef ds:uri="http://schemas.microsoft.com/sharepoint/v3/contenttype/forms"/>
  </ds:schemaRefs>
</ds:datastoreItem>
</file>

<file path=customXml/itemProps2.xml><?xml version="1.0" encoding="utf-8"?>
<ds:datastoreItem xmlns:ds="http://schemas.openxmlformats.org/officeDocument/2006/customXml" ds:itemID="{06B638EA-D231-428D-96DD-D1C793FBB7A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483a505-253e-4255-bdb3-0580ddb56560"/>
    <ds:schemaRef ds:uri="ad110f0c-021f-49e2-9fef-1f78ec1fb85f"/>
    <ds:schemaRef ds:uri="http://www.w3.org/XML/1998/namespace"/>
    <ds:schemaRef ds:uri="http://purl.org/dc/dcmitype/"/>
  </ds:schemaRefs>
</ds:datastoreItem>
</file>

<file path=customXml/itemProps3.xml><?xml version="1.0" encoding="utf-8"?>
<ds:datastoreItem xmlns:ds="http://schemas.openxmlformats.org/officeDocument/2006/customXml" ds:itemID="{EFDCF439-3851-45D2-8320-1F5CA62362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106</vt:i4>
      </vt:variant>
    </vt:vector>
  </HeadingPairs>
  <TitlesOfParts>
    <vt:vector size="124" baseType="lpstr">
      <vt:lpstr>Notice</vt:lpstr>
      <vt:lpstr>Conventions</vt:lpstr>
      <vt:lpstr>Information</vt:lpstr>
      <vt:lpstr>Contents</vt:lpstr>
      <vt:lpstr>Version_Control</vt:lpstr>
      <vt:lpstr>Key_Data</vt:lpstr>
      <vt:lpstr>People</vt:lpstr>
      <vt:lpstr>Property</vt:lpstr>
      <vt:lpstr>Vehicles</vt:lpstr>
      <vt:lpstr>Direct_OH</vt:lpstr>
      <vt:lpstr>Indirect_OH</vt:lpstr>
      <vt:lpstr>Program_Pricing</vt:lpstr>
      <vt:lpstr>Accommodation_Pricing</vt:lpstr>
      <vt:lpstr>Health_Professionals_Pricing</vt:lpstr>
      <vt:lpstr>Client_Pricing_Calculator</vt:lpstr>
      <vt:lpstr>Cost_Summary</vt:lpstr>
      <vt:lpstr>Funding_Sources</vt:lpstr>
      <vt:lpstr>Funding_Summary</vt:lpstr>
      <vt:lpstr>accom_cost_total</vt:lpstr>
      <vt:lpstr>accom_pricing_summary_table</vt:lpstr>
      <vt:lpstr>accom_short_title</vt:lpstr>
      <vt:lpstr>accom_table</vt:lpstr>
      <vt:lpstr>admin_oh_summary_table</vt:lpstr>
      <vt:lpstr>admin_short_title</vt:lpstr>
      <vt:lpstr>agency_uplift_rate</vt:lpstr>
      <vt:lpstr>AL_loading_rate</vt:lpstr>
      <vt:lpstr>AL_propn</vt:lpstr>
      <vt:lpstr>at_work_propn</vt:lpstr>
      <vt:lpstr>comm_cost_total</vt:lpstr>
      <vt:lpstr>comm_short_title</vt:lpstr>
      <vt:lpstr>corp_cost_total</vt:lpstr>
      <vt:lpstr>corp_short_title</vt:lpstr>
      <vt:lpstr>cost_type_anchor</vt:lpstr>
      <vt:lpstr>cost_type_counta</vt:lpstr>
      <vt:lpstr>cost_type_list</vt:lpstr>
      <vt:lpstr>CPV_CSI</vt:lpstr>
      <vt:lpstr>current_rev</vt:lpstr>
      <vt:lpstr>direct_oh_by_house_summary_table</vt:lpstr>
      <vt:lpstr>direct_oh_summary_table</vt:lpstr>
      <vt:lpstr>direct_people_by_house_summary_table</vt:lpstr>
      <vt:lpstr>direct_people_summary_table</vt:lpstr>
      <vt:lpstr>dpa</vt:lpstr>
      <vt:lpstr>dpw</vt:lpstr>
      <vt:lpstr>DSO</vt:lpstr>
      <vt:lpstr>emp_type_list</vt:lpstr>
      <vt:lpstr>emp_type_table</vt:lpstr>
      <vt:lpstr>fnpa</vt:lpstr>
      <vt:lpstr>full_programs_table</vt:lpstr>
      <vt:lpstr>Funding_List</vt:lpstr>
      <vt:lpstr>Funding_Table</vt:lpstr>
      <vt:lpstr>Funding_Table_Accom</vt:lpstr>
      <vt:lpstr>fundraising_cost_total</vt:lpstr>
      <vt:lpstr>fundraising_short_title</vt:lpstr>
      <vt:lpstr>house_anchor</vt:lpstr>
      <vt:lpstr>House_Price_Table</vt:lpstr>
      <vt:lpstr>hp_alloc_header</vt:lpstr>
      <vt:lpstr>hp_classn_anchor</vt:lpstr>
      <vt:lpstr>hp_classn_counta</vt:lpstr>
      <vt:lpstr>hp_classn_list</vt:lpstr>
      <vt:lpstr>hp_cost_header</vt:lpstr>
      <vt:lpstr>hp_cost_total</vt:lpstr>
      <vt:lpstr>hp_emp_type</vt:lpstr>
      <vt:lpstr>hp_emp_type_anchor</vt:lpstr>
      <vt:lpstr>hp_emp_type_and_classn_anchor</vt:lpstr>
      <vt:lpstr>hp_emp_type_counta</vt:lpstr>
      <vt:lpstr>hp_emp_type_list</vt:lpstr>
      <vt:lpstr>hp_funding_table</vt:lpstr>
      <vt:lpstr>hp_Price_Table</vt:lpstr>
      <vt:lpstr>hp_pricing_summary_table</vt:lpstr>
      <vt:lpstr>hp_sdu_table</vt:lpstr>
      <vt:lpstr>hp_short_title</vt:lpstr>
      <vt:lpstr>hpsdupa</vt:lpstr>
      <vt:lpstr>inactive</vt:lpstr>
      <vt:lpstr>indirect_people_by_house_summary_table</vt:lpstr>
      <vt:lpstr>indirect_people_summary_table</vt:lpstr>
      <vt:lpstr>LSL_rate</vt:lpstr>
      <vt:lpstr>model_start_year</vt:lpstr>
      <vt:lpstr>people_by_house_summary_table</vt:lpstr>
      <vt:lpstr>people_summary_table</vt:lpstr>
      <vt:lpstr>PH_propn</vt:lpstr>
      <vt:lpstr>Client_Pricing_Calculator!Print_Area</vt:lpstr>
      <vt:lpstr>Key_Data!Print_Area</vt:lpstr>
      <vt:lpstr>Notice!Print_Area</vt:lpstr>
      <vt:lpstr>Direct_OH!Print_Titles</vt:lpstr>
      <vt:lpstr>Funding_Sources!Print_Titles</vt:lpstr>
      <vt:lpstr>Key_Data!Print_Titles</vt:lpstr>
      <vt:lpstr>People!Print_Titles</vt:lpstr>
      <vt:lpstr>Property!Print_Titles</vt:lpstr>
      <vt:lpstr>Vehicles!Print_Titles</vt:lpstr>
      <vt:lpstr>program_anchor</vt:lpstr>
      <vt:lpstr>program_cost_total</vt:lpstr>
      <vt:lpstr>program_list</vt:lpstr>
      <vt:lpstr>program_price_table</vt:lpstr>
      <vt:lpstr>Funding_Summary!program_pricing_summary_table</vt:lpstr>
      <vt:lpstr>program_pricing_summary_table</vt:lpstr>
      <vt:lpstr>program_title_anchor</vt:lpstr>
      <vt:lpstr>programs_table</vt:lpstr>
      <vt:lpstr>property_by_house_summary_table</vt:lpstr>
      <vt:lpstr>property_summary_table</vt:lpstr>
      <vt:lpstr>ptax_rate</vt:lpstr>
      <vt:lpstr>rev_counta</vt:lpstr>
      <vt:lpstr>rev_list</vt:lpstr>
      <vt:lpstr>rev_offset_anchor</vt:lpstr>
      <vt:lpstr>sdu_cost_by_house</vt:lpstr>
      <vt:lpstr>sdu_cost_by_hp</vt:lpstr>
      <vt:lpstr>sdu_cost_by_program</vt:lpstr>
      <vt:lpstr>SL_propn</vt:lpstr>
      <vt:lpstr>super_rate</vt:lpstr>
      <vt:lpstr>swhpa</vt:lpstr>
      <vt:lpstr>swhpfn</vt:lpstr>
      <vt:lpstr>swhpw</vt:lpstr>
      <vt:lpstr>title</vt:lpstr>
      <vt:lpstr>total_admin_oh</vt:lpstr>
      <vt:lpstr>Total_Indirect_Funding</vt:lpstr>
      <vt:lpstr>total_indirect_people_costs_for_Admin_OH</vt:lpstr>
      <vt:lpstr>ubdpa</vt:lpstr>
      <vt:lpstr>vehicles_by_house_summary_table</vt:lpstr>
      <vt:lpstr>Funding_Sources!vehicles_summary_table</vt:lpstr>
      <vt:lpstr>vehicles_summary_table</vt:lpstr>
      <vt:lpstr>version</vt:lpstr>
      <vt:lpstr>wcomp_rate</vt:lpstr>
      <vt:lpstr>wpa</vt:lpstr>
      <vt:lpstr>wpfn</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Costing and Pricing Tool</dc:title>
  <dc:subject/>
  <cp:keywords/>
  <dc:description/>
  <cp:revision/>
  <dcterms:created xsi:type="dcterms:W3CDTF">2013-10-09T00:45:03Z</dcterms:created>
  <dcterms:modified xsi:type="dcterms:W3CDTF">2025-02-13T07:14:59Z</dcterms:modified>
  <cp:category/>
  <cp:contentStatus>Final (version 3.1)</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0x0101003D4E1D43A3927F419155D26B5392B62A</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