
<file path=[Content_Types].xml><?xml version="1.0" encoding="utf-8"?>
<Types xmlns="http://schemas.openxmlformats.org/package/2006/content-types">
  <Default Extension="jpg" ContentType="image/jp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drawings/drawing47.xml" ContentType="application/vnd.openxmlformats-officedocument.drawing+xml"/>
  <Override PartName="/xl/drawings/drawing48.xml" ContentType="application/vnd.openxmlformats-officedocument.drawing+xml"/>
  <Override PartName="/xl/drawings/drawing49.xml" ContentType="application/vnd.openxmlformats-officedocument.drawing+xml"/>
  <Override PartName="/xl/drawings/drawing50.xml" ContentType="application/vnd.openxmlformats-officedocument.drawing+xml"/>
  <Override PartName="/xl/drawings/drawing51.xml" ContentType="application/vnd.openxmlformats-officedocument.drawing+xml"/>
  <Override PartName="/xl/drawings/drawing52.xml" ContentType="application/vnd.openxmlformats-officedocument.drawing+xml"/>
  <Override PartName="/xl/drawings/drawing53.xml" ContentType="application/vnd.openxmlformats-officedocument.drawing+xml"/>
  <Override PartName="/xl/drawings/drawing54.xml" ContentType="application/vnd.openxmlformats-officedocument.drawing+xml"/>
  <Override PartName="/xl/drawings/drawing55.xml" ContentType="application/vnd.openxmlformats-officedocument.drawing+xml"/>
  <Override PartName="/xl/drawings/drawing56.xml" ContentType="application/vnd.openxmlformats-officedocument.drawing+xml"/>
  <Override PartName="/xl/drawings/drawing57.xml" ContentType="application/vnd.openxmlformats-officedocument.drawing+xml"/>
  <Override PartName="/xl/drawings/drawing58.xml" ContentType="application/vnd.openxmlformats-officedocument.drawing+xml"/>
  <Override PartName="/xl/drawings/drawing59.xml" ContentType="application/vnd.openxmlformats-officedocument.drawing+xml"/>
  <Override PartName="/xl/drawings/drawing60.xml" ContentType="application/vnd.openxmlformats-officedocument.drawing+xml"/>
  <Override PartName="/xl/drawings/drawing61.xml" ContentType="application/vnd.openxmlformats-officedocument.drawing+xml"/>
  <Override PartName="/xl/drawings/drawing62.xml" ContentType="application/vnd.openxmlformats-officedocument.drawing+xml"/>
  <Override PartName="/xl/drawings/drawing63.xml" ContentType="application/vnd.openxmlformats-officedocument.drawing+xml"/>
  <Override PartName="/xl/drawings/drawing64.xml" ContentType="application/vnd.openxmlformats-officedocument.drawing+xml"/>
  <Override PartName="/xl/drawings/drawing65.xml" ContentType="application/vnd.openxmlformats-officedocument.drawing+xml"/>
  <Override PartName="/xl/drawings/drawing66.xml" ContentType="application/vnd.openxmlformats-officedocument.drawing+xml"/>
  <Override PartName="/xl/drawings/drawing67.xml" ContentType="application/vnd.openxmlformats-officedocument.drawing+xml"/>
  <Override PartName="/xl/drawings/drawing68.xml" ContentType="application/vnd.openxmlformats-officedocument.drawing+xml"/>
  <Override PartName="/xl/drawings/drawing69.xml" ContentType="application/vnd.openxmlformats-officedocument.drawing+xml"/>
  <Override PartName="/xl/drawings/drawing70.xml" ContentType="application/vnd.openxmlformats-officedocument.drawing+xml"/>
  <Override PartName="/xl/drawings/drawing71.xml" ContentType="application/vnd.openxmlformats-officedocument.drawing+xml"/>
  <Override PartName="/xl/drawings/drawing72.xml" ContentType="application/vnd.openxmlformats-officedocument.drawing+xml"/>
  <Override PartName="/xl/drawings/drawing73.xml" ContentType="application/vnd.openxmlformats-officedocument.drawing+xml"/>
  <Override PartName="/xl/drawings/drawing74.xml" ContentType="application/vnd.openxmlformats-officedocument.drawing+xml"/>
  <Override PartName="/xl/drawings/drawing75.xml" ContentType="application/vnd.openxmlformats-officedocument.drawing+xml"/>
  <Override PartName="/xl/drawings/drawing76.xml" ContentType="application/vnd.openxmlformats-officedocument.drawing+xml"/>
  <Override PartName="/xl/drawings/drawing77.xml" ContentType="application/vnd.openxmlformats-officedocument.drawing+xml"/>
  <Override PartName="/xl/drawings/drawing78.xml" ContentType="application/vnd.openxmlformats-officedocument.drawing+xml"/>
  <Override PartName="/xl/drawings/drawing79.xml" ContentType="application/vnd.openxmlformats-officedocument.drawing+xml"/>
  <Override PartName="/xl/drawings/drawing80.xml" ContentType="application/vnd.openxmlformats-officedocument.drawing+xml"/>
  <Override PartName="/xl/drawings/drawing8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Q:\PHD\Health Improvement Branch\Epidemiology\Healthstats\Data\Wideform\2024 Mothers and babies update\"/>
    </mc:Choice>
  </mc:AlternateContent>
  <xr:revisionPtr revIDLastSave="0" documentId="13_ncr:1_{9D538B59-1BC2-46B5-906F-11B2DE4979B9}" xr6:coauthVersionLast="47" xr6:coauthVersionMax="47" xr10:uidLastSave="{00000000-0000-0000-0000-000000000000}"/>
  <bookViews>
    <workbookView xWindow="-5010" yWindow="-21720" windowWidth="51840" windowHeight="21120" xr2:uid="{00000000-000D-0000-FFFF-FFFF00000000}"/>
  </bookViews>
  <sheets>
    <sheet name="Title" sheetId="10" r:id="rId1"/>
    <sheet name="Table of contents" sheetId="8" r:id="rId2"/>
    <sheet name="Gender and sex" sheetId="6" r:id="rId3"/>
    <sheet name="About the data" sheetId="11" r:id="rId4"/>
    <sheet name="Definitions" sheetId="12" r:id="rId5"/>
    <sheet name="Meas51001" sheetId="13" r:id="rId6"/>
    <sheet name="Meas51002" sheetId="14" r:id="rId7"/>
    <sheet name="Meas51003" sheetId="15" r:id="rId8"/>
    <sheet name="Meas51004" sheetId="16" r:id="rId9"/>
    <sheet name="Meas51005" sheetId="17" r:id="rId10"/>
    <sheet name="Meas51006" sheetId="18" r:id="rId11"/>
    <sheet name="Meas51007" sheetId="19" r:id="rId12"/>
    <sheet name="Meas51008" sheetId="20" r:id="rId13"/>
    <sheet name="Meas51009" sheetId="21" r:id="rId14"/>
    <sheet name="Meas51010" sheetId="22" r:id="rId15"/>
    <sheet name="Meas51011" sheetId="23" r:id="rId16"/>
    <sheet name="Meas51012" sheetId="24" r:id="rId17"/>
    <sheet name="Meas51013" sheetId="25" r:id="rId18"/>
    <sheet name="Meas51014" sheetId="26" r:id="rId19"/>
    <sheet name="Meas51015" sheetId="27" r:id="rId20"/>
    <sheet name="Meas51016" sheetId="28" r:id="rId21"/>
    <sheet name="Meas51017" sheetId="29" r:id="rId22"/>
    <sheet name="Meas51018" sheetId="30" r:id="rId23"/>
    <sheet name="Meas51019" sheetId="31" r:id="rId24"/>
    <sheet name="Meas51020" sheetId="32" r:id="rId25"/>
    <sheet name="Meas51021" sheetId="33" r:id="rId26"/>
    <sheet name="Meas51023" sheetId="34" r:id="rId27"/>
    <sheet name="Meas51024" sheetId="35" r:id="rId28"/>
    <sheet name="Meas51025" sheetId="36" r:id="rId29"/>
    <sheet name="Meas51026" sheetId="37" r:id="rId30"/>
    <sheet name="Meas51027" sheetId="38" r:id="rId31"/>
    <sheet name="Meas51028" sheetId="39" r:id="rId32"/>
    <sheet name="Meas51029" sheetId="40" r:id="rId33"/>
    <sheet name="Meas51030" sheetId="41" r:id="rId34"/>
    <sheet name="Meas51031" sheetId="42" r:id="rId35"/>
    <sheet name="Meas51032" sheetId="43" r:id="rId36"/>
    <sheet name="Meas51033" sheetId="44" r:id="rId37"/>
    <sheet name="Meas51034" sheetId="45" r:id="rId38"/>
    <sheet name="Meas51035" sheetId="46" r:id="rId39"/>
    <sheet name="Meas51036" sheetId="47" r:id="rId40"/>
    <sheet name="Meas51037" sheetId="48" r:id="rId41"/>
    <sheet name="Meas51038" sheetId="49" r:id="rId42"/>
    <sheet name="Meas51039" sheetId="50" r:id="rId43"/>
    <sheet name="Meas52001" sheetId="51" r:id="rId44"/>
    <sheet name="Meas52002" sheetId="52" r:id="rId45"/>
    <sheet name="Meas52003" sheetId="53" r:id="rId46"/>
    <sheet name="Meas52004" sheetId="54" r:id="rId47"/>
    <sheet name="Meas52005" sheetId="55" r:id="rId48"/>
    <sheet name="Meas52006" sheetId="56" r:id="rId49"/>
    <sheet name="Meas52007" sheetId="57" r:id="rId50"/>
    <sheet name="Meas52008" sheetId="58" r:id="rId51"/>
    <sheet name="Meas52009" sheetId="59" r:id="rId52"/>
    <sheet name="Meas52010" sheetId="60" r:id="rId53"/>
    <sheet name="Meas52011" sheetId="61" r:id="rId54"/>
    <sheet name="Meas52012" sheetId="62" r:id="rId55"/>
    <sheet name="Meas52013" sheetId="63" r:id="rId56"/>
    <sheet name="Meas52014" sheetId="64" r:id="rId57"/>
    <sheet name="Meas52015" sheetId="65" r:id="rId58"/>
    <sheet name="Meas52016" sheetId="66" r:id="rId59"/>
    <sheet name="Meas52017" sheetId="67" r:id="rId60"/>
    <sheet name="Meas52018" sheetId="68" r:id="rId61"/>
    <sheet name="Meas52019" sheetId="69" r:id="rId62"/>
    <sheet name="Meas52020" sheetId="70" r:id="rId63"/>
    <sheet name="Meas52021" sheetId="71" r:id="rId64"/>
    <sheet name="Meas52022" sheetId="72" r:id="rId65"/>
    <sheet name="Meas52023" sheetId="73" r:id="rId66"/>
    <sheet name="Meas52024" sheetId="74" r:id="rId67"/>
    <sheet name="Meas52025" sheetId="75" r:id="rId68"/>
    <sheet name="Meas52026" sheetId="76" r:id="rId69"/>
    <sheet name="Meas52027" sheetId="77" r:id="rId70"/>
    <sheet name="Meas52028" sheetId="78" r:id="rId71"/>
    <sheet name="Meas52029" sheetId="79" r:id="rId72"/>
    <sheet name="Meas52030" sheetId="80" r:id="rId73"/>
    <sheet name="Meas52031" sheetId="81" r:id="rId74"/>
    <sheet name="Meas52032" sheetId="82" r:id="rId75"/>
    <sheet name="Meas52033" sheetId="83" r:id="rId76"/>
    <sheet name="Meas52034" sheetId="84" r:id="rId77"/>
    <sheet name="Meas52035" sheetId="85" r:id="rId78"/>
    <sheet name="Meas52036" sheetId="86" r:id="rId79"/>
    <sheet name="Meas52037" sheetId="87" r:id="rId80"/>
    <sheet name="Meas52038" sheetId="88" r:id="rId81"/>
    <sheet name="Meas52039" sheetId="89" r:id="rId8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9" i="11" l="1"/>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C48" i="8"/>
  <c r="C47" i="8"/>
  <c r="C46" i="8"/>
  <c r="C45" i="8"/>
  <c r="C44" i="8"/>
  <c r="C43" i="8"/>
  <c r="C42" i="8"/>
  <c r="C41" i="8"/>
  <c r="C40" i="8"/>
  <c r="C39" i="8"/>
  <c r="C38" i="8"/>
  <c r="C37" i="8"/>
  <c r="C36" i="8"/>
  <c r="C35" i="8"/>
  <c r="C34" i="8"/>
  <c r="C33" i="8"/>
  <c r="C32" i="8"/>
  <c r="C31" i="8"/>
  <c r="C30" i="8"/>
  <c r="C29" i="8"/>
  <c r="C28" i="8"/>
  <c r="C27" i="8"/>
  <c r="C26" i="8"/>
  <c r="C25" i="8"/>
  <c r="C24" i="8"/>
  <c r="C23" i="8"/>
  <c r="C22" i="8"/>
  <c r="C21" i="8"/>
  <c r="C20" i="8"/>
  <c r="C19" i="8"/>
  <c r="C18" i="8"/>
  <c r="C17" i="8"/>
  <c r="C16" i="8"/>
  <c r="C15" i="8"/>
  <c r="C14" i="8"/>
  <c r="C13" i="8"/>
  <c r="C12" i="8"/>
  <c r="C11" i="8"/>
  <c r="C10" i="8"/>
  <c r="C9" i="8"/>
  <c r="C8" i="8"/>
  <c r="C7" i="8"/>
</calcChain>
</file>

<file path=xl/sharedStrings.xml><?xml version="1.0" encoding="utf-8"?>
<sst xmlns="http://schemas.openxmlformats.org/spreadsheetml/2006/main" count="10166" uniqueCount="4312">
  <si>
    <t>Table of Contents</t>
  </si>
  <si>
    <t>The ACT Government has committed to improving the collection, discoverability and sharing of data on sex, gender, variations of sex characteristics and sexual orientation variables.</t>
  </si>
  <si>
    <t>Table of contents</t>
  </si>
  <si>
    <t>While all three definitions include categories beyond male and female, statistics are not reported for other categories in the dashboards due to privacy concerns (small numbers). However, they are included in the total (persons) therefore the sum of male and female may not equal the total (persons).</t>
  </si>
  <si>
    <t>X</t>
  </si>
  <si>
    <t>Australian Secondary School Students’ Alcohol and Drug Survey</t>
  </si>
  <si>
    <t>Australian Cause of Death Unit Record File</t>
  </si>
  <si>
    <t>ACT Year 7 Health Survey</t>
  </si>
  <si>
    <t>ACT Maternal and Perinatal Data Collection</t>
  </si>
  <si>
    <t xml:space="preserve">ACT General Health Survey </t>
  </si>
  <si>
    <t xml:space="preserve">ACT Physical Activity and Nutrition Survey </t>
  </si>
  <si>
    <t>ACT Cancer Registry</t>
  </si>
  <si>
    <t>Sex recorded at birth</t>
  </si>
  <si>
    <t>Sex</t>
  </si>
  <si>
    <t>Gender</t>
  </si>
  <si>
    <t>Data Collections</t>
  </si>
  <si>
    <t>Definitions</t>
  </si>
  <si>
    <r>
      <rPr>
        <b/>
        <sz val="10"/>
        <rFont val="Calibri"/>
        <family val="2"/>
        <scheme val="minor"/>
      </rPr>
      <t>Sex</t>
    </r>
    <r>
      <rPr>
        <sz val="10"/>
        <rFont val="Calibri"/>
        <family val="2"/>
        <scheme val="minor"/>
      </rPr>
      <t xml:space="preserve"> – </t>
    </r>
    <r>
      <rPr>
        <sz val="10"/>
        <color rgb="FF000000"/>
        <rFont val="Calibri"/>
        <family val="2"/>
        <scheme val="minor"/>
      </rPr>
      <t xml:space="preserve">A person's sex is based upon their sex characteristics, such as their sex chromosomes, hormones, and reproductive organs. Depending on individual state and territory legislation, a legal record of a person’s sex may, or may not align with their sex characteristics, and a person’s sex may be recorded differently on different documents. </t>
    </r>
  </si>
  <si>
    <r>
      <rPr>
        <b/>
        <sz val="10"/>
        <rFont val="Calibri"/>
        <family val="2"/>
        <scheme val="minor"/>
      </rPr>
      <t>Gender</t>
    </r>
    <r>
      <rPr>
        <sz val="10"/>
        <rFont val="Calibri"/>
        <family val="2"/>
        <scheme val="minor"/>
      </rPr>
      <t xml:space="preserve"> – </t>
    </r>
    <r>
      <rPr>
        <sz val="10"/>
        <color theme="1"/>
        <rFont val="Calibri"/>
        <family val="2"/>
        <scheme val="minor"/>
      </rPr>
      <t xml:space="preserve">Gender is a social and cultural concept that refers to the way a person lives in and interacts with the world. It is about social and cultural differences in identity, expression and experience as a woman, man, or non-binary person. Non-binary is an umbrella term describing gender identities that are not exclusively male or female. </t>
    </r>
  </si>
  <si>
    <r>
      <rPr>
        <b/>
        <sz val="10"/>
        <rFont val="Calibri"/>
        <family val="2"/>
        <scheme val="minor"/>
      </rPr>
      <t>Sex recorded at birth</t>
    </r>
    <r>
      <rPr>
        <b/>
        <i/>
        <sz val="10"/>
        <color rgb="FF000000"/>
        <rFont val="Calibri"/>
        <family val="2"/>
        <scheme val="minor"/>
      </rPr>
      <t xml:space="preserve"> –</t>
    </r>
    <r>
      <rPr>
        <sz val="10"/>
        <color rgb="FF000000"/>
        <rFont val="Calibri"/>
        <family val="2"/>
        <scheme val="minor"/>
      </rPr>
      <t xml:space="preserve"> Sex is understood in relation to sex characteristics. Sex recorded at birth refers to what was determined by sex characteristics observed at birth or infancy. In some instances, related to health, it will be important to record a person’s sex recorded at birth (for example, for cervical cancer screening, and increased risk or some physical health conditions more prevalent in a particular sex).</t>
    </r>
  </si>
  <si>
    <r>
      <t xml:space="preserve">The table below contains a list of data collections used in the </t>
    </r>
    <r>
      <rPr>
        <i/>
        <sz val="10"/>
        <rFont val="Calibri"/>
        <family val="2"/>
        <scheme val="minor"/>
      </rPr>
      <t>HealthStats ACT</t>
    </r>
    <r>
      <rPr>
        <sz val="10"/>
        <rFont val="Calibri"/>
        <family val="2"/>
        <scheme val="minor"/>
      </rPr>
      <t xml:space="preserve"> dashboards and whether sex, gender or sex recorded at birth is collected. </t>
    </r>
  </si>
  <si>
    <t>Technical notes: Gender and sex</t>
  </si>
  <si>
    <t>Technical notes: About the data</t>
  </si>
  <si>
    <t>Technical notes: Definitions</t>
  </si>
  <si>
    <t>Download the ACT Government Common Dataset Sex, Gender, Variations of Sex Characteristics and Sexual Orientation Variables Data</t>
  </si>
  <si>
    <r>
      <t xml:space="preserve">The </t>
    </r>
    <r>
      <rPr>
        <i/>
        <sz val="10"/>
        <color theme="1"/>
        <rFont val="Calibri"/>
        <family val="2"/>
        <scheme val="minor"/>
      </rPr>
      <t>HealthStats ACT</t>
    </r>
    <r>
      <rPr>
        <sz val="10"/>
        <color theme="1"/>
        <rFont val="Calibri"/>
        <family val="2"/>
        <scheme val="minor"/>
      </rPr>
      <t xml:space="preserve"> dashboards use data from a variety of ACT Health Directorate data collections or externally sourced unit level record data. Each data collection uses either sex, gender or sex recorded at birth. The definitions are listed below and are based on the</t>
    </r>
    <r>
      <rPr>
        <i/>
        <sz val="10"/>
        <color theme="1"/>
        <rFont val="Calibri"/>
        <family val="2"/>
        <scheme val="minor"/>
      </rPr>
      <t xml:space="preserve"> ACT Government Common Dataset Sex, Gender, Variations of Sex Characteristics and Sexual Orientation Variables Data</t>
    </r>
    <r>
      <rPr>
        <sz val="10"/>
        <color theme="1"/>
        <rFont val="Calibri"/>
        <family val="2"/>
        <scheme val="minor"/>
      </rPr>
      <t>, which can be accessed at the following link:</t>
    </r>
  </si>
  <si>
    <t>Mothers and babies</t>
  </si>
  <si>
    <t>Births and deaths in the Maternal and Perinatal Data Collection are reported by year of occurrence unless otherwise specified. 
Caesarean section births were classified according to the Robson classification (also known as the 10-group classification) which is a World Health Organization standard for assessing, monitoring and comparing caesarean rates. The Robson classification allows the comparison of caesarean section rates amount births with similar clinical characteristics. This classification system groups women into 10 mutually exclusive groups based on obstetric characteristics, such as parity (number of previous pregnancies), onset of labour, whether there has been a previous caesarean section, and the baby’s gestational age.[1] 
Further subclassifications in each group have been proposed, the most common subclassification system divides the classification groups 2 and 4 into induced (2a and 4a) and caesarean section before labour (2b and 4b).[2]
Robson's Classification:
Group 01: Spontaneous single cephalic nulliparous 37 or more weeks gestation
Group 02: Induced or no labour, single cephalic nulliparous 37 or more weeks gestation
Group 02a: Induced, single cephalic nulliparous 37 or more weeks gestation
Group 02b: No labour, single cephalic nulliparous 37 or more weeks gestation
Group 03: Spontaneous single cephalic multiparous 37 or more weeks, no previous caesarean section
Group 04: Induced or no labour single cephalic multiparous 37 or more weeks, no previous caesarean section
Group 04a: Induced, single cephalic multiparous 37 or more weeks, no previous caesarean section
Group 04b: No labour, single cephalic multiparous 37 or more weeks, no previous caesarean section
Group 05: All single cephalic multiparous 37 or more weeks with a previous caesarean section
Group 06: All nulliparous women with a single breech pregnancy
Group 07: All multiparous women with a single breech pregnancy, with or without previous caesarean section
Group 08: All women with a multiple pregnancy, with or without previous caesarean section
Group 09: All women with a single pregnancy with transverse or oblique lie, with or without previous caesarean section
Group 10: All women with a single cephalic pregnancy at less than 37 weeks gestation.
Antenatal visits are planned visits between someone pregnant and a midwife or doctor. For the ACT, in many cases, early antenatal care provided by the woman’s general practitioner is not reported.
Country of birth was classified according to the  Standard Australian Classification of Countries (SACC). The country names within the SACC reflect country titles recognised by the Australian Government. The SACC has a three-level hierarchical structure that consists of major groups, minor groups and countries.
Establishment sector in HealthStats ACT refers to whether the treating hospital was a public or private hospital. This is distinct from the patient election status which refers the patient’s choice of funding, those that use their private health insurance for that specific hospital stay or public where there is no cost to the patient. Patients can be a public patient in a private hospital and a private patient in a public hospital. Establishment section and patient election status are separate and independent choices of the patient.</t>
  </si>
  <si>
    <t>ACT Maternal Perinatal Data Collection</t>
  </si>
  <si>
    <t>The ACT Maternal Perinatal Data Collection is a population-based collection covering all births in ACT hospitals (public and private) and home births in the ACT. It does not include interstate births where the mother's usual place of residence is the ACT.
ACT Health receives notifications from patient administrative and clinical records, with the information usually collected by midwives or other birth attendants. 
For more information about the ACT Maternal Perinatal Data Collection please visit:</t>
  </si>
  <si>
    <t>References</t>
  </si>
  <si>
    <t>[1] Department of Reproductive Health and Research 2015. WHO statement on caesarean section rates. WHO/RHR/15.02. Geneva: WHO.</t>
  </si>
  <si>
    <t>[2] Betrán AP, Vindevoghel N, Souza JP, Gülmezoglu AM1, Torloni MR. A systematic review of the Robson classification for caesarean section: what works, doesn't work and how to improve it.PLoS One. 2014 Jun 3;9(6):e97769. doi: 10.1371/journal.pone.0097769. eCollection 2014.</t>
  </si>
  <si>
    <t>Apgar score</t>
  </si>
  <si>
    <t>Numerical score used to indicate the baby’s condition at 1 minute and at 5 minutes after birth. Between 0 and 2 points are given for each of 5 characteristics: heart rate, breathing, colour, muscle tone and reflex irritability. The total score is between 0 and 10.</t>
  </si>
  <si>
    <t>Body mass index</t>
  </si>
  <si>
    <t>Body Mass Index (BMI) is a simple index of weight-for-height that is commonly used to classify underweight, healthy weight, overweight and obesity.  To calculate BMI, weight in kilograms was divided by the square of height in metres.</t>
  </si>
  <si>
    <t>Caesarean section</t>
  </si>
  <si>
    <t>A method of birth in which a surgical incision is made into the mother’s uterus via the abdomen to directly remove the baby.</t>
  </si>
  <si>
    <t>Confidence interval</t>
  </si>
  <si>
    <t>A confidence interval is a range of values that is used to describe the uncertainty around an estimate. Confidence intervals are calculated with a stated probability (for estimates in HealthStats ACT it is 95%); this means that there is a 95% chance that the confidence interval includes the true value.</t>
  </si>
  <si>
    <t>Gestational age</t>
  </si>
  <si>
    <t>Duration of pregnancy in completed weeks, calculated as the number of weeks between the first day of a woman’s last menstrual period and her baby’s date of birth; or via ultrasound; or derived from clinical assessment during pregnancy or from examination of the baby after birth.</t>
  </si>
  <si>
    <t>Gestational diabetes</t>
  </si>
  <si>
    <t>A form of diabetes that is first diagnosed during pregnancy (gestation). It may disappear after pregnancy, but signals a high risk of diabetes occurring later on.</t>
  </si>
  <si>
    <t>Healthy birthweight</t>
  </si>
  <si>
    <t>Weight of a baby at birth that is between 2,500 and 4,499 grams.</t>
  </si>
  <si>
    <t>Instrumental birth</t>
  </si>
  <si>
    <t>Vaginal delivery using forceps or vacuum extraction.</t>
  </si>
  <si>
    <t>Labour</t>
  </si>
  <si>
    <t>Weight of a baby at birth that is less than 2,500 grams.</t>
  </si>
  <si>
    <t>Live birth</t>
  </si>
  <si>
    <t>The birth of a child who, after birth, breathes or shows any other evidence of life, such as a heartbeat. Perinatal death rates include only infants of at least 20 weeks gestation or where birth-weight is unknown or at least 400 grams birthweight.</t>
  </si>
  <si>
    <t>Low birthweight</t>
  </si>
  <si>
    <t>Neonatal death</t>
  </si>
  <si>
    <t>A death within 28 days of birth of any child who, after delivery, breathed or showed any other evidence of life, such as a heartbeat.</t>
  </si>
  <si>
    <t>Parity</t>
  </si>
  <si>
    <t>Number of previous pregnancies resulting in live births or stillbirths, excluding the current pregnancy.</t>
  </si>
  <si>
    <t>Patient election status</t>
  </si>
  <si>
    <t>An indicator of whether a person has elected to be treated as either a public or private patient.</t>
  </si>
  <si>
    <t>Perinatal death</t>
  </si>
  <si>
    <t>A stillbirth or neonatal death.</t>
  </si>
  <si>
    <t>Stillbirth</t>
  </si>
  <si>
    <t>A birth of a baby at a gestational age of 20 weeks or more who, after delivery, showed no evidence of life, such as a heartbeat.</t>
  </si>
  <si>
    <t>Measure 51001 - Number of women who gave birth in the ACT by state of residence and year, 2001 to 2024</t>
  </si>
  <si>
    <t>Cases</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</si>
  <si>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</si>
  <si>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</si>
  <si>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</si>
  <si>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</si>
  <si>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</si>
  <si>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</si>
  <si>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</si>
  <si>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</si>
  <si>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</si>
  <si>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</si>
  <si>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</si>
  <si>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</si>
  <si>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</si>
  <si>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</si>
  <si>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</si>
  <si>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</si>
  <si>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</si>
  <si>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</si>
  <si>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</si>
  <si>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</si>
  <si>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</si>
  <si>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</si>
  <si>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</si>
  <si>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</si>
  <si>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ACT</t>
  </si>
  <si>
    <t>3811</t>
  </si>
  <si>
    <t>3982</t>
  </si>
  <si>
    <t>4054</t>
  </si>
  <si>
    <t>4018</t>
  </si>
  <si>
    <t>4221</t>
  </si>
  <si>
    <t>4480</t>
  </si>
  <si>
    <t>4546</t>
  </si>
  <si>
    <t>4715</t>
  </si>
  <si>
    <t>4823</t>
  </si>
  <si>
    <t>4899</t>
  </si>
  <si>
    <t>4750</t>
  </si>
  <si>
    <t>5182</t>
  </si>
  <si>
    <t>5270</t>
  </si>
  <si>
    <t>5446</t>
  </si>
  <si>
    <t>5437</t>
  </si>
  <si>
    <t>5591</t>
  </si>
  <si>
    <t>5295</t>
  </si>
  <si>
    <t>5070</t>
  </si>
  <si>
    <t>5318</t>
  </si>
  <si>
    <t>5139</t>
  </si>
  <si>
    <t>5388</t>
  </si>
  <si>
    <t>5172</t>
  </si>
  <si>
    <t>4959</t>
  </si>
  <si>
    <t>5001</t>
  </si>
  <si>
    <t>Non ACT</t>
  </si>
  <si>
    <t>603</t>
  </si>
  <si>
    <t>726</t>
  </si>
  <si>
    <t>730</t>
  </si>
  <si>
    <t>780</t>
  </si>
  <si>
    <t>774</t>
  </si>
  <si>
    <t>874</t>
  </si>
  <si>
    <t>873</t>
  </si>
  <si>
    <t>876</t>
  </si>
  <si>
    <t>915</t>
  </si>
  <si>
    <t>927</t>
  </si>
  <si>
    <t>834</t>
  </si>
  <si>
    <t>853</t>
  </si>
  <si>
    <t>875</t>
  </si>
  <si>
    <t>879</t>
  </si>
  <si>
    <t>909</t>
  </si>
  <si>
    <t>866</t>
  </si>
  <si>
    <t>890</t>
  </si>
  <si>
    <t>859</t>
  </si>
  <si>
    <t>869</t>
  </si>
  <si>
    <t>917</t>
  </si>
  <si>
    <t>967</t>
  </si>
  <si>
    <t>994</t>
  </si>
  <si>
    <t>971</t>
  </si>
  <si>
    <t>All</t>
  </si>
  <si>
    <t>4414</t>
  </si>
  <si>
    <t>4708</t>
  </si>
  <si>
    <t>4784</t>
  </si>
  <si>
    <t>4798</t>
  </si>
  <si>
    <t>4995</t>
  </si>
  <si>
    <t>5354</t>
  </si>
  <si>
    <t>5419</t>
  </si>
  <si>
    <t>5738</t>
  </si>
  <si>
    <t>5826</t>
  </si>
  <si>
    <t>5584</t>
  </si>
  <si>
    <t>6035</t>
  </si>
  <si>
    <t>6145</t>
  </si>
  <si>
    <t>6325</t>
  </si>
  <si>
    <t>6346</t>
  </si>
  <si>
    <t>6457</t>
  </si>
  <si>
    <t>6185</t>
  </si>
  <si>
    <t>5929</t>
  </si>
  <si>
    <t>6187</t>
  </si>
  <si>
    <t>6056</t>
  </si>
  <si>
    <t>6355</t>
  </si>
  <si>
    <t>6166</t>
  </si>
  <si>
    <t>5930</t>
  </si>
  <si>
    <t>5968</t>
  </si>
  <si>
    <t>Measure 51002 - Number of babies born in the ACT by state of residence, 2001 to 2024</t>
  </si>
  <si>
    <t>3887</t>
  </si>
  <si>
    <t>4047</t>
  </si>
  <si>
    <t>4111</t>
  </si>
  <si>
    <t>4110</t>
  </si>
  <si>
    <t>4282</t>
  </si>
  <si>
    <t>4576</t>
  </si>
  <si>
    <t>4623</t>
  </si>
  <si>
    <t>4796</t>
  </si>
  <si>
    <t>4895</t>
  </si>
  <si>
    <t>4978</t>
  </si>
  <si>
    <t>4836</t>
  </si>
  <si>
    <t>5259</t>
  </si>
  <si>
    <t>5360</t>
  </si>
  <si>
    <t>5530</t>
  </si>
  <si>
    <t>5532</t>
  </si>
  <si>
    <t>5685</t>
  </si>
  <si>
    <t>5386</t>
  </si>
  <si>
    <t>5149</t>
  </si>
  <si>
    <t>5399</t>
  </si>
  <si>
    <t>5204</t>
  </si>
  <si>
    <t>5463</t>
  </si>
  <si>
    <t>5241</t>
  </si>
  <si>
    <t>5042</t>
  </si>
  <si>
    <t>5092</t>
  </si>
  <si>
    <t>626</t>
  </si>
  <si>
    <t>757</t>
  </si>
  <si>
    <t>765</t>
  </si>
  <si>
    <t>815</t>
  </si>
  <si>
    <t>806</t>
  </si>
  <si>
    <t>912</t>
  </si>
  <si>
    <t>911</t>
  </si>
  <si>
    <t>958</t>
  </si>
  <si>
    <t>968</t>
  </si>
  <si>
    <t>885</t>
  </si>
  <si>
    <t>904</t>
  </si>
  <si>
    <t>922</t>
  </si>
  <si>
    <t>948</t>
  </si>
  <si>
    <t>897</t>
  </si>
  <si>
    <t>928</t>
  </si>
  <si>
    <t>892</t>
  </si>
  <si>
    <t>916</t>
  </si>
  <si>
    <t>947</t>
  </si>
  <si>
    <t>999</t>
  </si>
  <si>
    <t>1039</t>
  </si>
  <si>
    <t>1014</t>
  </si>
  <si>
    <t>4513</t>
  </si>
  <si>
    <t>4804</t>
  </si>
  <si>
    <t>4876</t>
  </si>
  <si>
    <t>4925</t>
  </si>
  <si>
    <t>5088</t>
  </si>
  <si>
    <t>5485</t>
  </si>
  <si>
    <t>5535</t>
  </si>
  <si>
    <t>5707</t>
  </si>
  <si>
    <t>5853</t>
  </si>
  <si>
    <t>5946</t>
  </si>
  <si>
    <t>5702</t>
  </si>
  <si>
    <t>6144</t>
  </si>
  <si>
    <t>6264</t>
  </si>
  <si>
    <t>6452</t>
  </si>
  <si>
    <t>6480</t>
  </si>
  <si>
    <t>6582</t>
  </si>
  <si>
    <t>6314</t>
  </si>
  <si>
    <t>6041</t>
  </si>
  <si>
    <t>6315</t>
  </si>
  <si>
    <t>6151</t>
  </si>
  <si>
    <t>6462</t>
  </si>
  <si>
    <t>6280</t>
  </si>
  <si>
    <t>6086</t>
  </si>
  <si>
    <t>Measure 51003 - Number of women who gave birth by onset of labour, ACT residents, 2001 to 2024</t>
  </si>
  <si>
    <t>Spontaneous onset of labour</t>
  </si>
  <si>
    <t>2560</t>
  </si>
  <si>
    <t>2624</t>
  </si>
  <si>
    <t>2650</t>
  </si>
  <si>
    <t>2699</t>
  </si>
  <si>
    <t>2661</t>
  </si>
  <si>
    <t>2831</t>
  </si>
  <si>
    <t>2862</t>
  </si>
  <si>
    <t>2941</t>
  </si>
  <si>
    <t>3111</t>
  </si>
  <si>
    <t>3103</t>
  </si>
  <si>
    <t>2896</t>
  </si>
  <si>
    <t>3170</t>
  </si>
  <si>
    <t>3072</t>
  </si>
  <si>
    <t>3127</t>
  </si>
  <si>
    <t>3015</t>
  </si>
  <si>
    <t>2985</t>
  </si>
  <si>
    <t>2703</t>
  </si>
  <si>
    <t>2506</t>
  </si>
  <si>
    <t>2572</t>
  </si>
  <si>
    <t>2423</t>
  </si>
  <si>
    <t>2477</t>
  </si>
  <si>
    <t>2429</t>
  </si>
  <si>
    <t>2168</t>
  </si>
  <si>
    <t>2172</t>
  </si>
  <si>
    <t>Induced onset of labour</t>
  </si>
  <si>
    <t>791</t>
  </si>
  <si>
    <t>860</t>
  </si>
  <si>
    <t>870</t>
  </si>
  <si>
    <t>712</t>
  </si>
  <si>
    <t>826</t>
  </si>
  <si>
    <t>837</t>
  </si>
  <si>
    <t>929</t>
  </si>
  <si>
    <t>970</t>
  </si>
  <si>
    <t>1042</t>
  </si>
  <si>
    <t>1107</t>
  </si>
  <si>
    <t>1232</t>
  </si>
  <si>
    <t>1293</t>
  </si>
  <si>
    <t>1391</t>
  </si>
  <si>
    <t>1548</t>
  </si>
  <si>
    <t>1595</t>
  </si>
  <si>
    <t>1571</t>
  </si>
  <si>
    <t>1662</t>
  </si>
  <si>
    <t>1685</t>
  </si>
  <si>
    <t>1669</t>
  </si>
  <si>
    <t>1471</t>
  </si>
  <si>
    <t>1494</t>
  </si>
  <si>
    <t>1454</t>
  </si>
  <si>
    <t>No labour</t>
  </si>
  <si>
    <t>460</t>
  </si>
  <si>
    <t>498</t>
  </si>
  <si>
    <t>534</t>
  </si>
  <si>
    <t>600</t>
  </si>
  <si>
    <t>734</t>
  </si>
  <si>
    <t>812</t>
  </si>
  <si>
    <t>755</t>
  </si>
  <si>
    <t>804</t>
  </si>
  <si>
    <t>744</t>
  </si>
  <si>
    <t>802</t>
  </si>
  <si>
    <t>905</t>
  </si>
  <si>
    <t>966</t>
  </si>
  <si>
    <t>1025</t>
  </si>
  <si>
    <t>1031</t>
  </si>
  <si>
    <t>1058</t>
  </si>
  <si>
    <t>996</t>
  </si>
  <si>
    <t>993</t>
  </si>
  <si>
    <t>1084</t>
  </si>
  <si>
    <t>1242</t>
  </si>
  <si>
    <t>1262</t>
  </si>
  <si>
    <t>1297</t>
  </si>
  <si>
    <t>1347</t>
  </si>
  <si>
    <t>Measure 51004 - Number of women who gave birth by method of birth, ACT residents, 2001 to 2024</t>
  </si>
  <si>
    <t>Unassisted vaginal</t>
  </si>
  <si>
    <t>2449</t>
  </si>
  <si>
    <t>2489</t>
  </si>
  <si>
    <t>2480</t>
  </si>
  <si>
    <t>2398</t>
  </si>
  <si>
    <t>2523</t>
  </si>
  <si>
    <t>2604</t>
  </si>
  <si>
    <t>2721</t>
  </si>
  <si>
    <t>2762</t>
  </si>
  <si>
    <t>2904</t>
  </si>
  <si>
    <t>2792</t>
  </si>
  <si>
    <t>2580</t>
  </si>
  <si>
    <t>2744</t>
  </si>
  <si>
    <t>2798</t>
  </si>
  <si>
    <t>2916</t>
  </si>
  <si>
    <t>2978</t>
  </si>
  <si>
    <t>2994</t>
  </si>
  <si>
    <t>2575</t>
  </si>
  <si>
    <t>2763</t>
  </si>
  <si>
    <t>2466</t>
  </si>
  <si>
    <t>2347</t>
  </si>
  <si>
    <t>2200</t>
  </si>
  <si>
    <t>2176</t>
  </si>
  <si>
    <t>Instrumental vaginal</t>
  </si>
  <si>
    <t>517</t>
  </si>
  <si>
    <t>561</t>
  </si>
  <si>
    <t>576</t>
  </si>
  <si>
    <t>575</t>
  </si>
  <si>
    <t>524</t>
  </si>
  <si>
    <t>583</t>
  </si>
  <si>
    <t>608</t>
  </si>
  <si>
    <t>622</t>
  </si>
  <si>
    <t>631</t>
  </si>
  <si>
    <t>649</t>
  </si>
  <si>
    <t>781</t>
  </si>
  <si>
    <t>792</t>
  </si>
  <si>
    <t>846</t>
  </si>
  <si>
    <t>788</t>
  </si>
  <si>
    <t>790</t>
  </si>
  <si>
    <t>736</t>
  </si>
  <si>
    <t>752</t>
  </si>
  <si>
    <t>707</t>
  </si>
  <si>
    <t>705</t>
  </si>
  <si>
    <t>666</t>
  </si>
  <si>
    <t>589</t>
  </si>
  <si>
    <t>845</t>
  </si>
  <si>
    <t>932</t>
  </si>
  <si>
    <t>998</t>
  </si>
  <si>
    <t>1045</t>
  </si>
  <si>
    <t>1174</t>
  </si>
  <si>
    <t>1249</t>
  </si>
  <si>
    <t>1345</t>
  </si>
  <si>
    <t>1476</t>
  </si>
  <si>
    <t>1521</t>
  </si>
  <si>
    <t>1647</t>
  </si>
  <si>
    <t>1691</t>
  </si>
  <si>
    <t>1738</t>
  </si>
  <si>
    <t>1729</t>
  </si>
  <si>
    <t>1751</t>
  </si>
  <si>
    <t>1709</t>
  </si>
  <si>
    <t>1705</t>
  </si>
  <si>
    <t>1819</t>
  </si>
  <si>
    <t>1921</t>
  </si>
  <si>
    <t>2215</t>
  </si>
  <si>
    <t>2118</t>
  </si>
  <si>
    <t>2093</t>
  </si>
  <si>
    <t>2233</t>
  </si>
  <si>
    <t>Measure 51005 - Number of women who gave birth by age, ACT residents, 2001 to 2024</t>
  </si>
  <si>
    <t>Under 20</t>
  </si>
  <si>
    <t>120</t>
  </si>
  <si>
    <t>140</t>
  </si>
  <si>
    <t>110</t>
  </si>
  <si>
    <t>107</t>
  </si>
  <si>
    <t>114</t>
  </si>
  <si>
    <t>106</t>
  </si>
  <si>
    <t>118</t>
  </si>
  <si>
    <t>92</t>
  </si>
  <si>
    <t>117</t>
  </si>
  <si>
    <t>93</t>
  </si>
  <si>
    <t>103</t>
  </si>
  <si>
    <t>104</t>
  </si>
  <si>
    <t>86</t>
  </si>
  <si>
    <t>83</t>
  </si>
  <si>
    <t>69</t>
  </si>
  <si>
    <t>53</t>
  </si>
  <si>
    <t>54</t>
  </si>
  <si>
    <t>47</t>
  </si>
  <si>
    <t>75</t>
  </si>
  <si>
    <t>42</t>
  </si>
  <si>
    <t>36</t>
  </si>
  <si>
    <t>34</t>
  </si>
  <si>
    <t>32</t>
  </si>
  <si>
    <t>24</t>
  </si>
  <si>
    <t>20 to 24</t>
  </si>
  <si>
    <t>484</t>
  </si>
  <si>
    <t>481</t>
  </si>
  <si>
    <t>485</t>
  </si>
  <si>
    <t>449</t>
  </si>
  <si>
    <t>469</t>
  </si>
  <si>
    <t>490</t>
  </si>
  <si>
    <t>499</t>
  </si>
  <si>
    <t>489</t>
  </si>
  <si>
    <t>483</t>
  </si>
  <si>
    <t>458</t>
  </si>
  <si>
    <t>447</t>
  </si>
  <si>
    <t>457</t>
  </si>
  <si>
    <t>462</t>
  </si>
  <si>
    <t>427</t>
  </si>
  <si>
    <t>383</t>
  </si>
  <si>
    <t>375</t>
  </si>
  <si>
    <t>345</t>
  </si>
  <si>
    <t>306</t>
  </si>
  <si>
    <t>296</t>
  </si>
  <si>
    <t>266</t>
  </si>
  <si>
    <t>233</t>
  </si>
  <si>
    <t>240</t>
  </si>
  <si>
    <t>25 to 29</t>
  </si>
  <si>
    <t>1171</t>
  </si>
  <si>
    <t>1181</t>
  </si>
  <si>
    <t>1123</t>
  </si>
  <si>
    <t>1073</t>
  </si>
  <si>
    <t>1113</t>
  </si>
  <si>
    <t>1182</t>
  </si>
  <si>
    <t>1237</t>
  </si>
  <si>
    <t>1227</t>
  </si>
  <si>
    <t>1295</t>
  </si>
  <si>
    <t>1315</t>
  </si>
  <si>
    <t>1271</t>
  </si>
  <si>
    <t>1389</t>
  </si>
  <si>
    <t>1429</t>
  </si>
  <si>
    <t>1509</t>
  </si>
  <si>
    <t>1418</t>
  </si>
  <si>
    <t>1422</t>
  </si>
  <si>
    <t>1276</t>
  </si>
  <si>
    <t>1215</t>
  </si>
  <si>
    <t>1264</t>
  </si>
  <si>
    <t>1177</t>
  </si>
  <si>
    <t>1200</t>
  </si>
  <si>
    <t>1193</t>
  </si>
  <si>
    <t>1063</t>
  </si>
  <si>
    <t>30 to 34</t>
  </si>
  <si>
    <t>1383</t>
  </si>
  <si>
    <t>1512</t>
  </si>
  <si>
    <t>1488</t>
  </si>
  <si>
    <t>1554</t>
  </si>
  <si>
    <t>1618</t>
  </si>
  <si>
    <t>1610</t>
  </si>
  <si>
    <t>1667</t>
  </si>
  <si>
    <t>1734</t>
  </si>
  <si>
    <t>1749</t>
  </si>
  <si>
    <t>1723</t>
  </si>
  <si>
    <t>1945</t>
  </si>
  <si>
    <t>2117</t>
  </si>
  <si>
    <t>2160</t>
  </si>
  <si>
    <t>2242</t>
  </si>
  <si>
    <t>2139</t>
  </si>
  <si>
    <t>2047</t>
  </si>
  <si>
    <t>2112</t>
  </si>
  <si>
    <t>2109</t>
  </si>
  <si>
    <t>2216</t>
  </si>
  <si>
    <t>2159</t>
  </si>
  <si>
    <t>2049</t>
  </si>
  <si>
    <t>2121</t>
  </si>
  <si>
    <t>35 to 39</t>
  </si>
  <si>
    <t>648</t>
  </si>
  <si>
    <t>643</t>
  </si>
  <si>
    <t>685</t>
  </si>
  <si>
    <t>742</t>
  </si>
  <si>
    <t>817</t>
  </si>
  <si>
    <t>925</t>
  </si>
  <si>
    <t>899</t>
  </si>
  <si>
    <t>985</t>
  </si>
  <si>
    <t>1004</t>
  </si>
  <si>
    <t>1051</t>
  </si>
  <si>
    <t>1033</t>
  </si>
  <si>
    <t>1077</t>
  </si>
  <si>
    <t>1210</t>
  </si>
  <si>
    <t>1196</t>
  </si>
  <si>
    <t>1149</t>
  </si>
  <si>
    <t>1235</t>
  </si>
  <si>
    <t>1363</t>
  </si>
  <si>
    <t>1268</t>
  </si>
  <si>
    <t>1257</t>
  </si>
  <si>
    <t>40+</t>
  </si>
  <si>
    <t>112</t>
  </si>
  <si>
    <t>154</t>
  </si>
  <si>
    <t>139</t>
  </si>
  <si>
    <t>159</t>
  </si>
  <si>
    <t>181</t>
  </si>
  <si>
    <t>201</t>
  </si>
  <si>
    <t>207</t>
  </si>
  <si>
    <t>214</t>
  </si>
  <si>
    <t>226</t>
  </si>
  <si>
    <t>241</t>
  </si>
  <si>
    <t>234</t>
  </si>
  <si>
    <t>247</t>
  </si>
  <si>
    <t>251</t>
  </si>
  <si>
    <t>237</t>
  </si>
  <si>
    <t>260</t>
  </si>
  <si>
    <t>270</t>
  </si>
  <si>
    <t>277</t>
  </si>
  <si>
    <t>252</t>
  </si>
  <si>
    <t>265</t>
  </si>
  <si>
    <t>289</t>
  </si>
  <si>
    <t>Measure 51006 - Number of women who gave birth, Aboriginal and Torres Strait Islander mothers, ACT residents, 2001 to 2024</t>
  </si>
  <si>
    <t>Aboriginal and Torres Strait Islander mother</t>
  </si>
  <si>
    <t>40</t>
  </si>
  <si>
    <t>50</t>
  </si>
  <si>
    <t>58</t>
  </si>
  <si>
    <t>79</t>
  </si>
  <si>
    <t>76</t>
  </si>
  <si>
    <t>66</t>
  </si>
  <si>
    <t>73</t>
  </si>
  <si>
    <t>67</t>
  </si>
  <si>
    <t>60</t>
  </si>
  <si>
    <t>94</t>
  </si>
  <si>
    <t>90</t>
  </si>
  <si>
    <t>95</t>
  </si>
  <si>
    <t>109</t>
  </si>
  <si>
    <t>96</t>
  </si>
  <si>
    <t>101</t>
  </si>
  <si>
    <t>116</t>
  </si>
  <si>
    <t>115</t>
  </si>
  <si>
    <t>129</t>
  </si>
  <si>
    <t>135</t>
  </si>
  <si>
    <t>Measure 51007 - Number of women who gave birth by their country of birth, ACT residents, 2001 to 2024</t>
  </si>
  <si>
    <t>Australia</t>
  </si>
  <si>
    <t>3048</t>
  </si>
  <si>
    <t>3222</t>
  </si>
  <si>
    <t>3201</t>
  </si>
  <si>
    <t>3248</t>
  </si>
  <si>
    <t>3363</t>
  </si>
  <si>
    <t>3525</t>
  </si>
  <si>
    <t>3598</t>
  </si>
  <si>
    <t>3628</t>
  </si>
  <si>
    <t>3683</t>
  </si>
  <si>
    <t>3612</t>
  </si>
  <si>
    <t>3375</t>
  </si>
  <si>
    <t>3590</t>
  </si>
  <si>
    <t>3594</t>
  </si>
  <si>
    <t>3638</t>
  </si>
  <si>
    <t>3578</t>
  </si>
  <si>
    <t>3662</t>
  </si>
  <si>
    <t>3366</t>
  </si>
  <si>
    <t>3207</t>
  </si>
  <si>
    <t>3312</t>
  </si>
  <si>
    <t>3117</t>
  </si>
  <si>
    <t>3265</t>
  </si>
  <si>
    <t>2685</t>
  </si>
  <si>
    <t>2735</t>
  </si>
  <si>
    <t>Other Oceania and Antarctica</t>
  </si>
  <si>
    <t>91</t>
  </si>
  <si>
    <t>102</t>
  </si>
  <si>
    <t>98</t>
  </si>
  <si>
    <t>85</t>
  </si>
  <si>
    <t>87</t>
  </si>
  <si>
    <t>108</t>
  </si>
  <si>
    <t>126</t>
  </si>
  <si>
    <t>113</t>
  </si>
  <si>
    <t>111</t>
  </si>
  <si>
    <t>80</t>
  </si>
  <si>
    <t>Europe</t>
  </si>
  <si>
    <t>219</t>
  </si>
  <si>
    <t>250</t>
  </si>
  <si>
    <t>199</t>
  </si>
  <si>
    <t>213</t>
  </si>
  <si>
    <t>231</t>
  </si>
  <si>
    <t>246</t>
  </si>
  <si>
    <t>225</t>
  </si>
  <si>
    <t>218</t>
  </si>
  <si>
    <t>238</t>
  </si>
  <si>
    <t>255</t>
  </si>
  <si>
    <t>273</t>
  </si>
  <si>
    <t>228</t>
  </si>
  <si>
    <t>195</t>
  </si>
  <si>
    <t>236</t>
  </si>
  <si>
    <t>230</t>
  </si>
  <si>
    <t>190</t>
  </si>
  <si>
    <t>168</t>
  </si>
  <si>
    <t>153</t>
  </si>
  <si>
    <t>North Africa and the Middle East</t>
  </si>
  <si>
    <t>33</t>
  </si>
  <si>
    <t>37</t>
  </si>
  <si>
    <t>46</t>
  </si>
  <si>
    <t>48</t>
  </si>
  <si>
    <t>52</t>
  </si>
  <si>
    <t>64</t>
  </si>
  <si>
    <t>122</t>
  </si>
  <si>
    <t>144</t>
  </si>
  <si>
    <t>132</t>
  </si>
  <si>
    <t>142</t>
  </si>
  <si>
    <t>130</t>
  </si>
  <si>
    <t>146</t>
  </si>
  <si>
    <t>123</t>
  </si>
  <si>
    <t>Asia</t>
  </si>
  <si>
    <t>290</t>
  </si>
  <si>
    <t>295</t>
  </si>
  <si>
    <t>346</t>
  </si>
  <si>
    <t>325</t>
  </si>
  <si>
    <t>407</t>
  </si>
  <si>
    <t>445</t>
  </si>
  <si>
    <t>525</t>
  </si>
  <si>
    <t>569</t>
  </si>
  <si>
    <t>678</t>
  </si>
  <si>
    <t>713</t>
  </si>
  <si>
    <t>900</t>
  </si>
  <si>
    <t>977</t>
  </si>
  <si>
    <t>1076</t>
  </si>
  <si>
    <t>1096</t>
  </si>
  <si>
    <t>1160</t>
  </si>
  <si>
    <t>1202</t>
  </si>
  <si>
    <t>1296</t>
  </si>
  <si>
    <t>1420</t>
  </si>
  <si>
    <t>1393</t>
  </si>
  <si>
    <t>1681</t>
  </si>
  <si>
    <t>America</t>
  </si>
  <si>
    <t>78</t>
  </si>
  <si>
    <t>71</t>
  </si>
  <si>
    <t>81</t>
  </si>
  <si>
    <t>84</t>
  </si>
  <si>
    <t>134</t>
  </si>
  <si>
    <t>127</t>
  </si>
  <si>
    <t>133</t>
  </si>
  <si>
    <t>131</t>
  </si>
  <si>
    <t>Sub-Saharan Africa</t>
  </si>
  <si>
    <t>45</t>
  </si>
  <si>
    <t>57</t>
  </si>
  <si>
    <t>77</t>
  </si>
  <si>
    <t>89</t>
  </si>
  <si>
    <t>125</t>
  </si>
  <si>
    <t>121</t>
  </si>
  <si>
    <t>Measure 51008 - Number of women who gave birth by plurality, ACT residents, 2001 to 2024</t>
  </si>
  <si>
    <t>Singleton</t>
  </si>
  <si>
    <t>3735</t>
  </si>
  <si>
    <t>3918</t>
  </si>
  <si>
    <t>3999</t>
  </si>
  <si>
    <t>3928</t>
  </si>
  <si>
    <t>4163</t>
  </si>
  <si>
    <t>4384</t>
  </si>
  <si>
    <t>4471</t>
  </si>
  <si>
    <t>4634</t>
  </si>
  <si>
    <t>4753</t>
  </si>
  <si>
    <t>4822</t>
  </si>
  <si>
    <t>4665</t>
  </si>
  <si>
    <t>5106</t>
  </si>
  <si>
    <t>5364</t>
  </si>
  <si>
    <t>5343</t>
  </si>
  <si>
    <t>5500</t>
  </si>
  <si>
    <t>5206</t>
  </si>
  <si>
    <t>4992</t>
  </si>
  <si>
    <t>5238</t>
  </si>
  <si>
    <t>5074</t>
  </si>
  <si>
    <t>5313</t>
  </si>
  <si>
    <t>5104</t>
  </si>
  <si>
    <t>4877</t>
  </si>
  <si>
    <t>4911</t>
  </si>
  <si>
    <t>Multiple birth</t>
  </si>
  <si>
    <t>55</t>
  </si>
  <si>
    <t>70</t>
  </si>
  <si>
    <t>88</t>
  </si>
  <si>
    <t>82</t>
  </si>
  <si>
    <t>65</t>
  </si>
  <si>
    <t>68</t>
  </si>
  <si>
    <t>Measure 51009 - Number of first-time mothers by age, ACT residents, 2001 to 2024</t>
  </si>
  <si>
    <t>100</t>
  </si>
  <si>
    <t>74</t>
  </si>
  <si>
    <t>41</t>
  </si>
  <si>
    <t>51</t>
  </si>
  <si>
    <t>39</t>
  </si>
  <si>
    <t>31</t>
  </si>
  <si>
    <t>30</t>
  </si>
  <si>
    <t>29</t>
  </si>
  <si>
    <t>20</t>
  </si>
  <si>
    <t>282</t>
  </si>
  <si>
    <t>305</t>
  </si>
  <si>
    <t>287</t>
  </si>
  <si>
    <t>271</t>
  </si>
  <si>
    <t>291</t>
  </si>
  <si>
    <t>323</t>
  </si>
  <si>
    <t>309</t>
  </si>
  <si>
    <t>299</t>
  </si>
  <si>
    <t>285</t>
  </si>
  <si>
    <t>314</t>
  </si>
  <si>
    <t>276</t>
  </si>
  <si>
    <t>259</t>
  </si>
  <si>
    <t>235</t>
  </si>
  <si>
    <t>244</t>
  </si>
  <si>
    <t>211</t>
  </si>
  <si>
    <t>197</t>
  </si>
  <si>
    <t>174</t>
  </si>
  <si>
    <t>170</t>
  </si>
  <si>
    <t>596</t>
  </si>
  <si>
    <t>606</t>
  </si>
  <si>
    <t>605</t>
  </si>
  <si>
    <t>552</t>
  </si>
  <si>
    <t>557</t>
  </si>
  <si>
    <t>646</t>
  </si>
  <si>
    <t>671</t>
  </si>
  <si>
    <t>674</t>
  </si>
  <si>
    <t>710</t>
  </si>
  <si>
    <t>838</t>
  </si>
  <si>
    <t>820</t>
  </si>
  <si>
    <t>783</t>
  </si>
  <si>
    <t>808</t>
  </si>
  <si>
    <t>720</t>
  </si>
  <si>
    <t>688</t>
  </si>
  <si>
    <t>695</t>
  </si>
  <si>
    <t>693</t>
  </si>
  <si>
    <t>748</t>
  </si>
  <si>
    <t>749</t>
  </si>
  <si>
    <t>724</t>
  </si>
  <si>
    <t>686</t>
  </si>
  <si>
    <t>486</t>
  </si>
  <si>
    <t>611</t>
  </si>
  <si>
    <t>616</t>
  </si>
  <si>
    <t>640</t>
  </si>
  <si>
    <t>650</t>
  </si>
  <si>
    <t>661</t>
  </si>
  <si>
    <t>722</t>
  </si>
  <si>
    <t>700</t>
  </si>
  <si>
    <t>756</t>
  </si>
  <si>
    <t>923</t>
  </si>
  <si>
    <t>877</t>
  </si>
  <si>
    <t>903</t>
  </si>
  <si>
    <t>930</t>
  </si>
  <si>
    <t>908</t>
  </si>
  <si>
    <t>891</t>
  </si>
  <si>
    <t>888</t>
  </si>
  <si>
    <t>982</t>
  </si>
  <si>
    <t>1047</t>
  </si>
  <si>
    <t>1066</t>
  </si>
  <si>
    <t>1002</t>
  </si>
  <si>
    <t>1072</t>
  </si>
  <si>
    <t>173</t>
  </si>
  <si>
    <t>262</t>
  </si>
  <si>
    <t>294</t>
  </si>
  <si>
    <t>293</t>
  </si>
  <si>
    <t>269</t>
  </si>
  <si>
    <t>279</t>
  </si>
  <si>
    <t>283</t>
  </si>
  <si>
    <t>298</t>
  </si>
  <si>
    <t>336</t>
  </si>
  <si>
    <t>363</t>
  </si>
  <si>
    <t>339</t>
  </si>
  <si>
    <t>341</t>
  </si>
  <si>
    <t>382</t>
  </si>
  <si>
    <t>361</t>
  </si>
  <si>
    <t>414</t>
  </si>
  <si>
    <t>419</t>
  </si>
  <si>
    <t>381</t>
  </si>
  <si>
    <t>436</t>
  </si>
  <si>
    <t>35</t>
  </si>
  <si>
    <t>38</t>
  </si>
  <si>
    <t>56</t>
  </si>
  <si>
    <t>59</t>
  </si>
  <si>
    <t>72</t>
  </si>
  <si>
    <t>Measure 51010 - Number of first-time mothers by method of birth, ACT residents, 2001 to 2024</t>
  </si>
  <si>
    <t>836</t>
  </si>
  <si>
    <t>952</t>
  </si>
  <si>
    <t>1006</t>
  </si>
  <si>
    <t>1078</t>
  </si>
  <si>
    <t>963</t>
  </si>
  <si>
    <t>913</t>
  </si>
  <si>
    <t>1028</t>
  </si>
  <si>
    <t>1092</t>
  </si>
  <si>
    <t>1089</t>
  </si>
  <si>
    <t>1017</t>
  </si>
  <si>
    <t>944</t>
  </si>
  <si>
    <t>844</t>
  </si>
  <si>
    <t>786</t>
  </si>
  <si>
    <t>880</t>
  </si>
  <si>
    <t>814</t>
  </si>
  <si>
    <t>404</t>
  </si>
  <si>
    <t>439</t>
  </si>
  <si>
    <t>470</t>
  </si>
  <si>
    <t>454</t>
  </si>
  <si>
    <t>409</t>
  </si>
  <si>
    <t>443</t>
  </si>
  <si>
    <t>476</t>
  </si>
  <si>
    <t>494</t>
  </si>
  <si>
    <t>522</t>
  </si>
  <si>
    <t>601</t>
  </si>
  <si>
    <t>586</t>
  </si>
  <si>
    <t>594</t>
  </si>
  <si>
    <t>617</t>
  </si>
  <si>
    <t>571</t>
  </si>
  <si>
    <t>564</t>
  </si>
  <si>
    <t>563</t>
  </si>
  <si>
    <t>471</t>
  </si>
  <si>
    <t>408</t>
  </si>
  <si>
    <t>503</t>
  </si>
  <si>
    <t>532</t>
  </si>
  <si>
    <t>597</t>
  </si>
  <si>
    <t>588</t>
  </si>
  <si>
    <t>614</t>
  </si>
  <si>
    <t>776</t>
  </si>
  <si>
    <t>770</t>
  </si>
  <si>
    <t>789</t>
  </si>
  <si>
    <t>843</t>
  </si>
  <si>
    <t>991</t>
  </si>
  <si>
    <t>1134</t>
  </si>
  <si>
    <t>1074</t>
  </si>
  <si>
    <t>1161</t>
  </si>
  <si>
    <t>Measure 51011 - Number of first-time mothers by onset of labour, ACT residents, 2001 to 2024</t>
  </si>
  <si>
    <t>1205</t>
  </si>
  <si>
    <t>1229</t>
  </si>
  <si>
    <t>1251</t>
  </si>
  <si>
    <t>1321</t>
  </si>
  <si>
    <t>1346</t>
  </si>
  <si>
    <t>1341</t>
  </si>
  <si>
    <t>1416</t>
  </si>
  <si>
    <t>1474</t>
  </si>
  <si>
    <t>1435</t>
  </si>
  <si>
    <t>1482</t>
  </si>
  <si>
    <t>1310</t>
  </si>
  <si>
    <t>1155</t>
  </si>
  <si>
    <t>1102</t>
  </si>
  <si>
    <t>1100</t>
  </si>
  <si>
    <t>1143</t>
  </si>
  <si>
    <t>1176</t>
  </si>
  <si>
    <t>1000</t>
  </si>
  <si>
    <t>1048</t>
  </si>
  <si>
    <t>386</t>
  </si>
  <si>
    <t>451</t>
  </si>
  <si>
    <t>465</t>
  </si>
  <si>
    <t>359</t>
  </si>
  <si>
    <t>417</t>
  </si>
  <si>
    <t>501</t>
  </si>
  <si>
    <t>533</t>
  </si>
  <si>
    <t>528</t>
  </si>
  <si>
    <t>593</t>
  </si>
  <si>
    <t>656</t>
  </si>
  <si>
    <t>723</t>
  </si>
  <si>
    <t>801</t>
  </si>
  <si>
    <t>868</t>
  </si>
  <si>
    <t>882</t>
  </si>
  <si>
    <t>895</t>
  </si>
  <si>
    <t>957</t>
  </si>
  <si>
    <t>942</t>
  </si>
  <si>
    <t>887</t>
  </si>
  <si>
    <t>907</t>
  </si>
  <si>
    <t>147</t>
  </si>
  <si>
    <t>156</t>
  </si>
  <si>
    <t>182</t>
  </si>
  <si>
    <t>224</t>
  </si>
  <si>
    <t>208</t>
  </si>
  <si>
    <t>216</t>
  </si>
  <si>
    <t>198</t>
  </si>
  <si>
    <t>243</t>
  </si>
  <si>
    <t>268</t>
  </si>
  <si>
    <t>275</t>
  </si>
  <si>
    <t>281</t>
  </si>
  <si>
    <t>288</t>
  </si>
  <si>
    <t>328</t>
  </si>
  <si>
    <t>330</t>
  </si>
  <si>
    <t>448</t>
  </si>
  <si>
    <t>456</t>
  </si>
  <si>
    <t>520</t>
  </si>
  <si>
    <t>Measure 51012 - Number of women who smoked during pregnancy, ACT residents, 2001 to 2022</t>
  </si>
  <si>
    <t>Smoker</t>
  </si>
  <si>
    <t>556</t>
  </si>
  <si>
    <t>584</t>
  </si>
  <si>
    <t>615</t>
  </si>
  <si>
    <t>568</t>
  </si>
  <si>
    <t>607</t>
  </si>
  <si>
    <t>510</t>
  </si>
  <si>
    <t>515</t>
  </si>
  <si>
    <t>442</t>
  </si>
  <si>
    <t>368</t>
  </si>
  <si>
    <t>360</t>
  </si>
  <si>
    <t>248</t>
  </si>
  <si>
    <t>223</t>
  </si>
  <si>
    <t>163</t>
  </si>
  <si>
    <t>Non smoker</t>
  </si>
  <si>
    <t>3131</t>
  </si>
  <si>
    <t>3313</t>
  </si>
  <si>
    <t>3564</t>
  </si>
  <si>
    <t>3369</t>
  </si>
  <si>
    <t>3637</t>
  </si>
  <si>
    <t>3865</t>
  </si>
  <si>
    <t>3978</t>
  </si>
  <si>
    <t>4083</t>
  </si>
  <si>
    <t>4265</t>
  </si>
  <si>
    <t>4368</t>
  </si>
  <si>
    <t>4307</t>
  </si>
  <si>
    <t>4814</t>
  </si>
  <si>
    <t>4971</t>
  </si>
  <si>
    <t>5078</t>
  </si>
  <si>
    <t>5077</t>
  </si>
  <si>
    <t>5304</t>
  </si>
  <si>
    <t>5008</t>
  </si>
  <si>
    <t>4816</t>
  </si>
  <si>
    <t>5058</t>
  </si>
  <si>
    <t>4904</t>
  </si>
  <si>
    <t>5154</t>
  </si>
  <si>
    <t>4709</t>
  </si>
  <si>
    <t>Measure 51013 - Number of women who smoked during pregnancy, Aboriginal and Torres Strait Islander mothers, ACT residents, 2001 to 2022</t>
  </si>
  <si>
    <t>15</t>
  </si>
  <si>
    <t>18</t>
  </si>
  <si>
    <t>25</t>
  </si>
  <si>
    <t>44</t>
  </si>
  <si>
    <t>Measure 51014 - Number of women who smoked during pregnancy by age, ACT residents, 2002-2004 to 2020-2022</t>
  </si>
  <si>
    <t>2002-2004</t>
  </si>
  <si>
    <t>2005-2007</t>
  </si>
  <si>
    <t>2008-2010</t>
  </si>
  <si>
    <t>2011-2013</t>
  </si>
  <si>
    <t>2014-2016</t>
  </si>
  <si>
    <t>2017-2019</t>
  </si>
  <si>
    <t>2020-2022</t>
  </si>
  <si>
    <t>160</t>
  </si>
  <si>
    <t>62</t>
  </si>
  <si>
    <t>28</t>
  </si>
  <si>
    <t>434</t>
  </si>
  <si>
    <t>258</t>
  </si>
  <si>
    <t>186</t>
  </si>
  <si>
    <t>495</t>
  </si>
  <si>
    <t>440</t>
  </si>
  <si>
    <t>284</t>
  </si>
  <si>
    <t>175</t>
  </si>
  <si>
    <t>371</t>
  </si>
  <si>
    <t>410</t>
  </si>
  <si>
    <t>338</t>
  </si>
  <si>
    <t>221</t>
  </si>
  <si>
    <t>172</t>
  </si>
  <si>
    <t>165</t>
  </si>
  <si>
    <t>203</t>
  </si>
  <si>
    <t>215</t>
  </si>
  <si>
    <t>Measure 51015 - Number of Aboriginal and Torres Strait Islander women who smoked during pregnancy by age, ACT residents, 2005-2009 to 2020-2024</t>
  </si>
  <si>
    <t>2005-2009</t>
  </si>
  <si>
    <t>2010-2014</t>
  </si>
  <si>
    <t>2015-2019</t>
  </si>
  <si>
    <t>2020-2024</t>
  </si>
  <si>
    <t>27</t>
  </si>
  <si>
    <t>9</t>
  </si>
  <si>
    <t>63</t>
  </si>
  <si>
    <t>19</t>
  </si>
  <si>
    <t>23</t>
  </si>
  <si>
    <t>35+</t>
  </si>
  <si>
    <t>17</t>
  </si>
  <si>
    <t>Measure 51016 - Number of women who gave birth in hospital by establishment sector, ACT residents, 2001 to 2022</t>
  </si>
  <si>
    <t>Public</t>
  </si>
  <si>
    <t>2563</t>
  </si>
  <si>
    <t>2532</t>
  </si>
  <si>
    <t>2599</t>
  </si>
  <si>
    <t>2545</t>
  </si>
  <si>
    <t>2600</t>
  </si>
  <si>
    <t>2872</t>
  </si>
  <si>
    <t>3004</t>
  </si>
  <si>
    <t>3041</t>
  </si>
  <si>
    <t>3186</t>
  </si>
  <si>
    <t>3355</t>
  </si>
  <si>
    <t>3398</t>
  </si>
  <si>
    <t>3847</t>
  </si>
  <si>
    <t>4168</t>
  </si>
  <si>
    <t>4386</t>
  </si>
  <si>
    <t>4437</t>
  </si>
  <si>
    <t>4581</t>
  </si>
  <si>
    <t>4425</t>
  </si>
  <si>
    <t>4294</t>
  </si>
  <si>
    <t>4406</t>
  </si>
  <si>
    <t>4255</t>
  </si>
  <si>
    <t>4433</t>
  </si>
  <si>
    <t>4194</t>
  </si>
  <si>
    <t>Private</t>
  </si>
  <si>
    <t>1216</t>
  </si>
  <si>
    <t>1424</t>
  </si>
  <si>
    <t>1434</t>
  </si>
  <si>
    <t>1441</t>
  </si>
  <si>
    <t>1594</t>
  </si>
  <si>
    <t>1586</t>
  </si>
  <si>
    <t>1517</t>
  </si>
  <si>
    <t>1648</t>
  </si>
  <si>
    <t>1608</t>
  </si>
  <si>
    <t>1518</t>
  </si>
  <si>
    <t>1319</t>
  </si>
  <si>
    <t>1300</t>
  </si>
  <si>
    <t>1067</t>
  </si>
  <si>
    <t>1016</t>
  </si>
  <si>
    <t>974</t>
  </si>
  <si>
    <t>824</t>
  </si>
  <si>
    <t>733</t>
  </si>
  <si>
    <t>848</t>
  </si>
  <si>
    <t>Measure 51017 - Number of women who gave birth in hospital by patient election status, ACT residents, 2001 to 2024</t>
  </si>
  <si>
    <t>2464</t>
  </si>
  <si>
    <t>2456</t>
  </si>
  <si>
    <t>2499</t>
  </si>
  <si>
    <t>2428</t>
  </si>
  <si>
    <t>2530</t>
  </si>
  <si>
    <t>2845</t>
  </si>
  <si>
    <t>2861</t>
  </si>
  <si>
    <t>3091</t>
  </si>
  <si>
    <t>3286</t>
  </si>
  <si>
    <t>3391</t>
  </si>
  <si>
    <t>3721</t>
  </si>
  <si>
    <t>3931</t>
  </si>
  <si>
    <t>4142</t>
  </si>
  <si>
    <t>4205</t>
  </si>
  <si>
    <t>4328</t>
  </si>
  <si>
    <t>4170</t>
  </si>
  <si>
    <t>4009</t>
  </si>
  <si>
    <t>4213</t>
  </si>
  <si>
    <t>4105</t>
  </si>
  <si>
    <t>4244</t>
  </si>
  <si>
    <t>4140</t>
  </si>
  <si>
    <t>3569</t>
  </si>
  <si>
    <t>1500</t>
  </si>
  <si>
    <t>1534</t>
  </si>
  <si>
    <t>1558</t>
  </si>
  <si>
    <t>1664</t>
  </si>
  <si>
    <t>1714</t>
  </si>
  <si>
    <t>1676</t>
  </si>
  <si>
    <t>1828</t>
  </si>
  <si>
    <t>1701</t>
  </si>
  <si>
    <t>1575</t>
  </si>
  <si>
    <t>1325</t>
  </si>
  <si>
    <t>1426</t>
  </si>
  <si>
    <t>1304</t>
  </si>
  <si>
    <t>1260</t>
  </si>
  <si>
    <t>1190</t>
  </si>
  <si>
    <t>1079</t>
  </si>
  <si>
    <t>1018</t>
  </si>
  <si>
    <t>1041</t>
  </si>
  <si>
    <t>976</t>
  </si>
  <si>
    <t>902</t>
  </si>
  <si>
    <t>1148</t>
  </si>
  <si>
    <t>Measure 51018 - Number of women who had a caesarean section by age, ACT residents, 2001 to 2024</t>
  </si>
  <si>
    <t>Under 25</t>
  </si>
  <si>
    <t>99</t>
  </si>
  <si>
    <t>124</t>
  </si>
  <si>
    <t>119</t>
  </si>
  <si>
    <t>220</t>
  </si>
  <si>
    <t>256</t>
  </si>
  <si>
    <t>301</t>
  </si>
  <si>
    <t>292</t>
  </si>
  <si>
    <t>317</t>
  </si>
  <si>
    <t>370</t>
  </si>
  <si>
    <t>394</t>
  </si>
  <si>
    <t>401</t>
  </si>
  <si>
    <t>405</t>
  </si>
  <si>
    <t>329</t>
  </si>
  <si>
    <t>343</t>
  </si>
  <si>
    <t>402</t>
  </si>
  <si>
    <t>398</t>
  </si>
  <si>
    <t>354</t>
  </si>
  <si>
    <t>392</t>
  </si>
  <si>
    <t>413</t>
  </si>
  <si>
    <t>512</t>
  </si>
  <si>
    <t>540</t>
  </si>
  <si>
    <t>623</t>
  </si>
  <si>
    <t>645</t>
  </si>
  <si>
    <t>698</t>
  </si>
  <si>
    <t>684</t>
  </si>
  <si>
    <t>715</t>
  </si>
  <si>
    <t>896</t>
  </si>
  <si>
    <t>180</t>
  </si>
  <si>
    <t>200</t>
  </si>
  <si>
    <t>307</t>
  </si>
  <si>
    <t>322</t>
  </si>
  <si>
    <t>310</t>
  </si>
  <si>
    <t>380</t>
  </si>
  <si>
    <t>418</t>
  </si>
  <si>
    <t>387</t>
  </si>
  <si>
    <t>377</t>
  </si>
  <si>
    <t>433</t>
  </si>
  <si>
    <t>406</t>
  </si>
  <si>
    <t>452</t>
  </si>
  <si>
    <t>472</t>
  </si>
  <si>
    <t>500</t>
  </si>
  <si>
    <t>527</t>
  </si>
  <si>
    <t>591</t>
  </si>
  <si>
    <t>137</t>
  </si>
  <si>
    <t>128</t>
  </si>
  <si>
    <t>136</t>
  </si>
  <si>
    <t>148</t>
  </si>
  <si>
    <t>157</t>
  </si>
  <si>
    <t>158</t>
  </si>
  <si>
    <t>164</t>
  </si>
  <si>
    <t>Measure 51019 - Number of women who had a caesarean section by patient election status, ACT residents, 2001 to 2024</t>
  </si>
  <si>
    <t>459</t>
  </si>
  <si>
    <t>521</t>
  </si>
  <si>
    <t>639</t>
  </si>
  <si>
    <t>651</t>
  </si>
  <si>
    <t>668</t>
  </si>
  <si>
    <t>800</t>
  </si>
  <si>
    <t>995</t>
  </si>
  <si>
    <t>1140</t>
  </si>
  <si>
    <t>1153</t>
  </si>
  <si>
    <t>1172</t>
  </si>
  <si>
    <t>1247</t>
  </si>
  <si>
    <t>1359</t>
  </si>
  <si>
    <t>1542</t>
  </si>
  <si>
    <t>1520</t>
  </si>
  <si>
    <t>1440</t>
  </si>
  <si>
    <t>475</t>
  </si>
  <si>
    <t>477</t>
  </si>
  <si>
    <t>511</t>
  </si>
  <si>
    <t>654</t>
  </si>
  <si>
    <t>694</t>
  </si>
  <si>
    <t>629</t>
  </si>
  <si>
    <t>670</t>
  </si>
  <si>
    <t>609</t>
  </si>
  <si>
    <t>652</t>
  </si>
  <si>
    <t>624</t>
  </si>
  <si>
    <t>598</t>
  </si>
  <si>
    <t>580</t>
  </si>
  <si>
    <t>572</t>
  </si>
  <si>
    <t>562</t>
  </si>
  <si>
    <t>673</t>
  </si>
  <si>
    <t>653</t>
  </si>
  <si>
    <t>Measure 51020 - Number of women who had a caesarean section by patient election status and age, ACT residents, 2001-2003 to 2022-2024</t>
  </si>
  <si>
    <t>2001-2003</t>
  </si>
  <si>
    <t>2004-2006</t>
  </si>
  <si>
    <t>2007-2009</t>
  </si>
  <si>
    <t>2010-2012</t>
  </si>
  <si>
    <t>2013-2015</t>
  </si>
  <si>
    <t>2016-2018</t>
  </si>
  <si>
    <t>2019-2021</t>
  </si>
  <si>
    <t>2022-2024</t>
  </si>
  <si>
    <t>321</t>
  </si>
  <si>
    <t>222</t>
  </si>
  <si>
    <t>474</t>
  </si>
  <si>
    <t>819</t>
  </si>
  <si>
    <t>921</t>
  </si>
  <si>
    <t>249</t>
  </si>
  <si>
    <t>245</t>
  </si>
  <si>
    <t>618</t>
  </si>
  <si>
    <t>1367</t>
  </si>
  <si>
    <t>1680</t>
  </si>
  <si>
    <t>1839</t>
  </si>
  <si>
    <t>747</t>
  </si>
  <si>
    <t>759</t>
  </si>
  <si>
    <t>729</t>
  </si>
  <si>
    <t>554</t>
  </si>
  <si>
    <t>842</t>
  </si>
  <si>
    <t>1029</t>
  </si>
  <si>
    <t>1199</t>
  </si>
  <si>
    <t>348</t>
  </si>
  <si>
    <t>544</t>
  </si>
  <si>
    <t>625</t>
  </si>
  <si>
    <t>579</t>
  </si>
  <si>
    <t>647</t>
  </si>
  <si>
    <t>189</t>
  </si>
  <si>
    <t>155</t>
  </si>
  <si>
    <t>188</t>
  </si>
  <si>
    <t>176</t>
  </si>
  <si>
    <t>179</t>
  </si>
  <si>
    <t>217</t>
  </si>
  <si>
    <t>Measure 51021 - Number of women who gave birth by method of birth and onset of labour, ACT residents, 2001 to 2024</t>
  </si>
  <si>
    <t>Non-labour caesarean section</t>
  </si>
  <si>
    <t>Caesarean section with labour</t>
  </si>
  <si>
    <t>385</t>
  </si>
  <si>
    <t>464</t>
  </si>
  <si>
    <t>541</t>
  </si>
  <si>
    <t>553</t>
  </si>
  <si>
    <t>709</t>
  </si>
  <si>
    <t>725</t>
  </si>
  <si>
    <t>735</t>
  </si>
  <si>
    <t>973</t>
  </si>
  <si>
    <t>854</t>
  </si>
  <si>
    <t>796</t>
  </si>
  <si>
    <t>Vaginal birth</t>
  </si>
  <si>
    <t>2966</t>
  </si>
  <si>
    <t>3050</t>
  </si>
  <si>
    <t>3056</t>
  </si>
  <si>
    <t>3047</t>
  </si>
  <si>
    <t>3187</t>
  </si>
  <si>
    <t>3297</t>
  </si>
  <si>
    <t>3370</t>
  </si>
  <si>
    <t>3526</t>
  </si>
  <si>
    <t>3423</t>
  </si>
  <si>
    <t>3229</t>
  </si>
  <si>
    <t>3535</t>
  </si>
  <si>
    <t>3579</t>
  </si>
  <si>
    <t>3707</t>
  </si>
  <si>
    <t>3708</t>
  </si>
  <si>
    <t>3840</t>
  </si>
  <si>
    <t>3586</t>
  </si>
  <si>
    <t>3365</t>
  </si>
  <si>
    <t>3499</t>
  </si>
  <si>
    <t>3218</t>
  </si>
  <si>
    <t>3173</t>
  </si>
  <si>
    <t>3045</t>
  </si>
  <si>
    <t>2866</t>
  </si>
  <si>
    <t>2752</t>
  </si>
  <si>
    <t>Measure 51023 - Number of caesarean sections by Robson's classification, ACT residents, 2007-2009 to 2022-2024</t>
  </si>
  <si>
    <t>Group 1</t>
  </si>
  <si>
    <t>633</t>
  </si>
  <si>
    <t>637</t>
  </si>
  <si>
    <t>Group 2</t>
  </si>
  <si>
    <t>1011</t>
  </si>
  <si>
    <t>1144</t>
  </si>
  <si>
    <t>1285</t>
  </si>
  <si>
    <t>1731</t>
  </si>
  <si>
    <t>1949</t>
  </si>
  <si>
    <t>Group 3</t>
  </si>
  <si>
    <t>Group 4</t>
  </si>
  <si>
    <t>316</t>
  </si>
  <si>
    <t>396</t>
  </si>
  <si>
    <t>Group 5</t>
  </si>
  <si>
    <t>1165</t>
  </si>
  <si>
    <t>1404</t>
  </si>
  <si>
    <t>1867</t>
  </si>
  <si>
    <t>1854</t>
  </si>
  <si>
    <t>1953</t>
  </si>
  <si>
    <t>1967</t>
  </si>
  <si>
    <t>Group 6</t>
  </si>
  <si>
    <t>313</t>
  </si>
  <si>
    <t>Group 7</t>
  </si>
  <si>
    <t>183</t>
  </si>
  <si>
    <t>204</t>
  </si>
  <si>
    <t>Group 8</t>
  </si>
  <si>
    <t>178</t>
  </si>
  <si>
    <t>151</t>
  </si>
  <si>
    <t>191</t>
  </si>
  <si>
    <t>Group 10</t>
  </si>
  <si>
    <t>194</t>
  </si>
  <si>
    <t>364</t>
  </si>
  <si>
    <t>349</t>
  </si>
  <si>
    <t>Measure 51024 - Number of caesarean sections by Robson's subclassification, ACT residents, 2007-2009 to 2022-2024</t>
  </si>
  <si>
    <t>Group 2a</t>
  </si>
  <si>
    <t>473</t>
  </si>
  <si>
    <t>855</t>
  </si>
  <si>
    <t>1103</t>
  </si>
  <si>
    <t>1036</t>
  </si>
  <si>
    <t>Group 2b</t>
  </si>
  <si>
    <t>422</t>
  </si>
  <si>
    <t>430</t>
  </si>
  <si>
    <t>628</t>
  </si>
  <si>
    <t>Group 4a</t>
  </si>
  <si>
    <t>Group 4b</t>
  </si>
  <si>
    <t>185</t>
  </si>
  <si>
    <t>327</t>
  </si>
  <si>
    <t>Measure 51025 - Number of babies by gestational age, ACT residents, 2001 to 2024</t>
  </si>
  <si>
    <t>Less than 37 weeks</t>
  </si>
  <si>
    <t>350</t>
  </si>
  <si>
    <t>311</t>
  </si>
  <si>
    <t>340</t>
  </si>
  <si>
    <t>347</t>
  </si>
  <si>
    <t>362</t>
  </si>
  <si>
    <t>429</t>
  </si>
  <si>
    <t>444</t>
  </si>
  <si>
    <t>431</t>
  </si>
  <si>
    <t>416</t>
  </si>
  <si>
    <t>365</t>
  </si>
  <si>
    <t>388</t>
  </si>
  <si>
    <t>412</t>
  </si>
  <si>
    <t>37 to 41 weeks</t>
  </si>
  <si>
    <t>3524</t>
  </si>
  <si>
    <t>3648</t>
  </si>
  <si>
    <t>3764</t>
  </si>
  <si>
    <t>3886</t>
  </si>
  <si>
    <t>4157</t>
  </si>
  <si>
    <t>4382</t>
  </si>
  <si>
    <t>4468</t>
  </si>
  <si>
    <t>4550</t>
  </si>
  <si>
    <t>4409</t>
  </si>
  <si>
    <t>4810</t>
  </si>
  <si>
    <t>4888</t>
  </si>
  <si>
    <t>5051</t>
  </si>
  <si>
    <t>5073</t>
  </si>
  <si>
    <t>5196</t>
  </si>
  <si>
    <t>4919</t>
  </si>
  <si>
    <t>4720</t>
  </si>
  <si>
    <t>4974</t>
  </si>
  <si>
    <t>4824</t>
  </si>
  <si>
    <t>5035</t>
  </si>
  <si>
    <t>4831</t>
  </si>
  <si>
    <t>4599</t>
  </si>
  <si>
    <t>4630</t>
  </si>
  <si>
    <t>42 or more weeks</t>
  </si>
  <si>
    <t>43</t>
  </si>
  <si>
    <t>13</t>
  </si>
  <si>
    <t>26</t>
  </si>
  <si>
    <t>22</t>
  </si>
  <si>
    <t>Measure 51026 - Number of babies by birthweight, ACT residents, 2001 to 2024</t>
  </si>
  <si>
    <t>Less than 2500g</t>
  </si>
  <si>
    <t>239</t>
  </si>
  <si>
    <t>344</t>
  </si>
  <si>
    <t>390</t>
  </si>
  <si>
    <t>373</t>
  </si>
  <si>
    <t>369</t>
  </si>
  <si>
    <t>337</t>
  </si>
  <si>
    <t>358</t>
  </si>
  <si>
    <t>357</t>
  </si>
  <si>
    <t>2500 to 2999g</t>
  </si>
  <si>
    <t>548</t>
  </si>
  <si>
    <t>543</t>
  </si>
  <si>
    <t>577</t>
  </si>
  <si>
    <t>604</t>
  </si>
  <si>
    <t>655</t>
  </si>
  <si>
    <t>664</t>
  </si>
  <si>
    <t>864</t>
  </si>
  <si>
    <t>894</t>
  </si>
  <si>
    <t>884</t>
  </si>
  <si>
    <t>3000 to 3499g</t>
  </si>
  <si>
    <t>1307</t>
  </si>
  <si>
    <t>1355</t>
  </si>
  <si>
    <t>1450</t>
  </si>
  <si>
    <t>1531</t>
  </si>
  <si>
    <t>1619</t>
  </si>
  <si>
    <t>1633</t>
  </si>
  <si>
    <t>1717</t>
  </si>
  <si>
    <t>1695</t>
  </si>
  <si>
    <t>1786</t>
  </si>
  <si>
    <t>1696</t>
  </si>
  <si>
    <t>1961</t>
  </si>
  <si>
    <t>2083</t>
  </si>
  <si>
    <t>2074</t>
  </si>
  <si>
    <t>2149</t>
  </si>
  <si>
    <t>1918</t>
  </si>
  <si>
    <t>2071</t>
  </si>
  <si>
    <t>1959</t>
  </si>
  <si>
    <t>2102</t>
  </si>
  <si>
    <t>1874</t>
  </si>
  <si>
    <t>1929</t>
  </si>
  <si>
    <t>3500 to 3999g</t>
  </si>
  <si>
    <t>1299</t>
  </si>
  <si>
    <t>1313</t>
  </si>
  <si>
    <t>1491</t>
  </si>
  <si>
    <t>1437</t>
  </si>
  <si>
    <t>1550</t>
  </si>
  <si>
    <t>1593</t>
  </si>
  <si>
    <t>1577</t>
  </si>
  <si>
    <t>1549</t>
  </si>
  <si>
    <t>1634</t>
  </si>
  <si>
    <t>1574</t>
  </si>
  <si>
    <t>1636</t>
  </si>
  <si>
    <t>1659</t>
  </si>
  <si>
    <t>1589</t>
  </si>
  <si>
    <t>1596</t>
  </si>
  <si>
    <t>1569</t>
  </si>
  <si>
    <t>1560</t>
  </si>
  <si>
    <t>1502</t>
  </si>
  <si>
    <t>1414</t>
  </si>
  <si>
    <t>1407</t>
  </si>
  <si>
    <t>4000g or more</t>
  </si>
  <si>
    <t>492</t>
  </si>
  <si>
    <t>599</t>
  </si>
  <si>
    <t>595</t>
  </si>
  <si>
    <t>587</t>
  </si>
  <si>
    <t>546</t>
  </si>
  <si>
    <t>634</t>
  </si>
  <si>
    <t>581</t>
  </si>
  <si>
    <t>573</t>
  </si>
  <si>
    <t>619</t>
  </si>
  <si>
    <t>519</t>
  </si>
  <si>
    <t>502</t>
  </si>
  <si>
    <t>480</t>
  </si>
  <si>
    <t>558</t>
  </si>
  <si>
    <t>496</t>
  </si>
  <si>
    <t>Measure 51027 - Number of Aboriginal and Torres Strait Islander liveborn babies weighing less than 2500 grams, ACT residents, 2001 to 2024</t>
  </si>
  <si>
    <t>5</t>
  </si>
  <si>
    <t>10</t>
  </si>
  <si>
    <t>12</t>
  </si>
  <si>
    <t>8</t>
  </si>
  <si>
    <t>6</t>
  </si>
  <si>
    <t>14</t>
  </si>
  <si>
    <t>11</t>
  </si>
  <si>
    <t>16</t>
  </si>
  <si>
    <t>Measure 51028 - Number of liveborn babies weighing less than 2500 grams, ACT residents, 2001 to 2024</t>
  </si>
  <si>
    <t>261</t>
  </si>
  <si>
    <t>257</t>
  </si>
  <si>
    <t>267</t>
  </si>
  <si>
    <t>320</t>
  </si>
  <si>
    <t>353</t>
  </si>
  <si>
    <t>319</t>
  </si>
  <si>
    <t>331</t>
  </si>
  <si>
    <t>355</t>
  </si>
  <si>
    <t>Measure 51029 - Number of liveborn babies by APGAR at 5 minutes, ACT residents, 2001 to 2024</t>
  </si>
  <si>
    <t>Less than 7</t>
  </si>
  <si>
    <t>105</t>
  </si>
  <si>
    <t>7 or more</t>
  </si>
  <si>
    <t>3744</t>
  </si>
  <si>
    <t>3963</t>
  </si>
  <si>
    <t>4003</t>
  </si>
  <si>
    <t>4016</t>
  </si>
  <si>
    <t>4201</t>
  </si>
  <si>
    <t>4476</t>
  </si>
  <si>
    <t>4516</t>
  </si>
  <si>
    <t>4651</t>
  </si>
  <si>
    <t>4776</t>
  </si>
  <si>
    <t>4856</t>
  </si>
  <si>
    <t>4701</t>
  </si>
  <si>
    <t>5087</t>
  </si>
  <si>
    <t>5217</t>
  </si>
  <si>
    <t>5400</t>
  </si>
  <si>
    <t>5387</t>
  </si>
  <si>
    <t>5528</t>
  </si>
  <si>
    <t>5231</t>
  </si>
  <si>
    <t>4990</t>
  </si>
  <si>
    <t>5234</t>
  </si>
  <si>
    <t>5068</t>
  </si>
  <si>
    <t>5305</t>
  </si>
  <si>
    <t>5084</t>
  </si>
  <si>
    <t>4902</t>
  </si>
  <si>
    <t>Measure 51030 - Number of women who gave birth by gestational diabetes status, ACT residents, 2014 to 2024</t>
  </si>
  <si>
    <t>No gestational diabetes</t>
  </si>
  <si>
    <t>4882</t>
  </si>
  <si>
    <t>4687</t>
  </si>
  <si>
    <t>4742</t>
  </si>
  <si>
    <t>4345</t>
  </si>
  <si>
    <t>4043</t>
  </si>
  <si>
    <t>4196</t>
  </si>
  <si>
    <t>4191</t>
  </si>
  <si>
    <t>4129</t>
  </si>
  <si>
    <t>4061</t>
  </si>
  <si>
    <t>3893</t>
  </si>
  <si>
    <t>3825</t>
  </si>
  <si>
    <t>743</t>
  </si>
  <si>
    <t>847</t>
  </si>
  <si>
    <t>1026</t>
  </si>
  <si>
    <t>1120</t>
  </si>
  <si>
    <t>946</t>
  </si>
  <si>
    <t>1258</t>
  </si>
  <si>
    <t>1111</t>
  </si>
  <si>
    <t>1061</t>
  </si>
  <si>
    <t>1175</t>
  </si>
  <si>
    <t>Measure 51031 - Number of perinatal deaths, ACT residents, 2001 to 2024</t>
  </si>
  <si>
    <t>Perinatal deaths</t>
  </si>
  <si>
    <t>49</t>
  </si>
  <si>
    <t>Measure 51032 - Number of women who gave birth by method of birth and age, ACT residents, 2001-2003 to 2022-2024</t>
  </si>
  <si>
    <t>280</t>
  </si>
  <si>
    <t>1243</t>
  </si>
  <si>
    <t>1209</t>
  </si>
  <si>
    <t>1132</t>
  </si>
  <si>
    <t>1087</t>
  </si>
  <si>
    <t>936</t>
  </si>
  <si>
    <t>706</t>
  </si>
  <si>
    <t>264</t>
  </si>
  <si>
    <t>308</t>
  </si>
  <si>
    <t>227</t>
  </si>
  <si>
    <t>2559</t>
  </si>
  <si>
    <t>2881</t>
  </si>
  <si>
    <t>2894</t>
  </si>
  <si>
    <t>3175</t>
  </si>
  <si>
    <t>2170</t>
  </si>
  <si>
    <t>809</t>
  </si>
  <si>
    <t>878</t>
  </si>
  <si>
    <t>1081</t>
  </si>
  <si>
    <t>1032</t>
  </si>
  <si>
    <t>1164</t>
  </si>
  <si>
    <t>1208</t>
  </si>
  <si>
    <t>3108</t>
  </si>
  <si>
    <t>3295</t>
  </si>
  <si>
    <t>3720</t>
  </si>
  <si>
    <t>4273</t>
  </si>
  <si>
    <t>4332</t>
  </si>
  <si>
    <t>4042</t>
  </si>
  <si>
    <t>3667</t>
  </si>
  <si>
    <t>1365</t>
  </si>
  <si>
    <t>1433</t>
  </si>
  <si>
    <t>1697</t>
  </si>
  <si>
    <t>2027</t>
  </si>
  <si>
    <t>2096</t>
  </si>
  <si>
    <t>2395</t>
  </si>
  <si>
    <t>2659</t>
  </si>
  <si>
    <t>1385</t>
  </si>
  <si>
    <t>1615</t>
  </si>
  <si>
    <t>1904</t>
  </si>
  <si>
    <t>1835</t>
  </si>
  <si>
    <t>1889</t>
  </si>
  <si>
    <t>2184</t>
  </si>
  <si>
    <t>1932</t>
  </si>
  <si>
    <t>1019</t>
  </si>
  <si>
    <t>1272</t>
  </si>
  <si>
    <t>1396</t>
  </si>
  <si>
    <t>1856</t>
  </si>
  <si>
    <t>253</t>
  </si>
  <si>
    <t>274</t>
  </si>
  <si>
    <t>367</t>
  </si>
  <si>
    <t>356</t>
  </si>
  <si>
    <t>366</t>
  </si>
  <si>
    <t>152</t>
  </si>
  <si>
    <t>334</t>
  </si>
  <si>
    <t>441</t>
  </si>
  <si>
    <t>Measure 51033 - Number of Aboriginal and Torres Strait Islander babies with a healthy birthweight (liveborn, singleton), ACT residents, 2009 to 2024</t>
  </si>
  <si>
    <t>Aboriginal and Torres Strait Islander baby</t>
  </si>
  <si>
    <t>138</t>
  </si>
  <si>
    <t>166</t>
  </si>
  <si>
    <t>Measure 51034 - Number of Aboriginal and Torres Strait Islander women with 5 or more antenatal visits, ACT residents, 2001 to 2022</t>
  </si>
  <si>
    <t>97</t>
  </si>
  <si>
    <t>Measure 51035 - Number of Aboriginal and Torres Strait Islander women with 5 or more antenatal visits with at least 32 weeks gestation, ACT residents, 2001 to 2022</t>
  </si>
  <si>
    <t>Measure 51036 - Number of Aboriginal and Torres Strait Islander women who gave birth by age, ACT residents, 2002-2004 to 2020-2022</t>
  </si>
  <si>
    <t>Measure 51037 - Number of women who gave birth by BMI categories, ACT residents, 2012 to 2022</t>
  </si>
  <si>
    <t>Underweight</t>
  </si>
  <si>
    <t>184</t>
  </si>
  <si>
    <t>212</t>
  </si>
  <si>
    <t>150</t>
  </si>
  <si>
    <t>Healthy weight</t>
  </si>
  <si>
    <t>2482</t>
  </si>
  <si>
    <t>2548</t>
  </si>
  <si>
    <t>2621</t>
  </si>
  <si>
    <t>2748</t>
  </si>
  <si>
    <t>2731</t>
  </si>
  <si>
    <t>2546</t>
  </si>
  <si>
    <t>2494</t>
  </si>
  <si>
    <t>2331</t>
  </si>
  <si>
    <t>2295</t>
  </si>
  <si>
    <t>2052</t>
  </si>
  <si>
    <t>Overweight</t>
  </si>
  <si>
    <t>1069</t>
  </si>
  <si>
    <t>1278</t>
  </si>
  <si>
    <t>1336</t>
  </si>
  <si>
    <t>1197</t>
  </si>
  <si>
    <t>1291</t>
  </si>
  <si>
    <t>1266</t>
  </si>
  <si>
    <t>1443</t>
  </si>
  <si>
    <t>Obese</t>
  </si>
  <si>
    <t>758</t>
  </si>
  <si>
    <t>782</t>
  </si>
  <si>
    <t>954</t>
  </si>
  <si>
    <t>975</t>
  </si>
  <si>
    <t>Measure 51038 - Number of women who gave birth by BMI categories and maternal age, ACT residents, 2012 to 2022</t>
  </si>
  <si>
    <t>7</t>
  </si>
  <si>
    <t>206</t>
  </si>
  <si>
    <t>699</t>
  </si>
  <si>
    <t>737</t>
  </si>
  <si>
    <t>745</t>
  </si>
  <si>
    <t>778</t>
  </si>
  <si>
    <t>721</t>
  </si>
  <si>
    <t>610</t>
  </si>
  <si>
    <t>590</t>
  </si>
  <si>
    <t>550</t>
  </si>
  <si>
    <t>312</t>
  </si>
  <si>
    <t>318</t>
  </si>
  <si>
    <t>332</t>
  </si>
  <si>
    <t>278</t>
  </si>
  <si>
    <t>187</t>
  </si>
  <si>
    <t>192</t>
  </si>
  <si>
    <t>232</t>
  </si>
  <si>
    <t>951</t>
  </si>
  <si>
    <t>1008</t>
  </si>
  <si>
    <t>1049</t>
  </si>
  <si>
    <t>1104</t>
  </si>
  <si>
    <t>1151</t>
  </si>
  <si>
    <t>1040</t>
  </si>
  <si>
    <t>1035</t>
  </si>
  <si>
    <t>988</t>
  </si>
  <si>
    <t>376</t>
  </si>
  <si>
    <t>424</t>
  </si>
  <si>
    <t>497</t>
  </si>
  <si>
    <t>542</t>
  </si>
  <si>
    <t>530</t>
  </si>
  <si>
    <t>602</t>
  </si>
  <si>
    <t>21</t>
  </si>
  <si>
    <t>551</t>
  </si>
  <si>
    <t>560</t>
  </si>
  <si>
    <t>620</t>
  </si>
  <si>
    <t>300</t>
  </si>
  <si>
    <t>378</t>
  </si>
  <si>
    <t>352</t>
  </si>
  <si>
    <t>372</t>
  </si>
  <si>
    <t>205</t>
  </si>
  <si>
    <t>Measure 51039 - Number of Aboriginal and Torres Strait Islander women who gave birth by BMI, ACT residents, 2011-2013 to 2020-2022</t>
  </si>
  <si>
    <t>Measure 52001 - Women who gave birth in the ACT by state of residence and year, percentage , 2001 to 2024</t>
  </si>
  <si>
    <t>Rate (95% CI)</t>
  </si>
  <si>
    <t>86.3</t>
  </si>
  <si>
    <t>(85.3–87.3)</t>
  </si>
  <si>
    <t>84.6</t>
  </si>
  <si>
    <t>(83.5–85.6)</t>
  </si>
  <si>
    <t>84.7</t>
  </si>
  <si>
    <t>(83.7–85.7)</t>
  </si>
  <si>
    <t>83.7</t>
  </si>
  <si>
    <t>(82.7–84.8)</t>
  </si>
  <si>
    <t>84.5</t>
  </si>
  <si>
    <t>(83.5–85.5)</t>
  </si>
  <si>
    <t>(82.7–84.6)</t>
  </si>
  <si>
    <t>83.9</t>
  </si>
  <si>
    <t>(82.9–84.8)</t>
  </si>
  <si>
    <t>84.3</t>
  </si>
  <si>
    <t>(83.4–85.3)</t>
  </si>
  <si>
    <t>84.1</t>
  </si>
  <si>
    <t>(83.1–85.0)</t>
  </si>
  <si>
    <t>85.1</t>
  </si>
  <si>
    <t>(84.1–86.0)</t>
  </si>
  <si>
    <t>85.9</t>
  </si>
  <si>
    <t>(85.0–86.7)</t>
  </si>
  <si>
    <t>85.8</t>
  </si>
  <si>
    <t>(84.9–86.6)</t>
  </si>
  <si>
    <t>86.1</t>
  </si>
  <si>
    <t>(85.2–86.9)</t>
  </si>
  <si>
    <t>85.7</t>
  </si>
  <si>
    <t>(84.8–86.5)</t>
  </si>
  <si>
    <t>86.6</t>
  </si>
  <si>
    <t>(85.7–87.4)</t>
  </si>
  <si>
    <t>85.6</t>
  </si>
  <si>
    <t>(84.7–86.5)</t>
  </si>
  <si>
    <t>85.5</t>
  </si>
  <si>
    <t>(84.6–86.4)</t>
  </si>
  <si>
    <t>86.0</t>
  </si>
  <si>
    <t>(85.1–86.8)</t>
  </si>
  <si>
    <t>84.9</t>
  </si>
  <si>
    <t>(83.9–85.7)</t>
  </si>
  <si>
    <t>84.8</t>
  </si>
  <si>
    <t>(83.9–85.6)</t>
  </si>
  <si>
    <t>83.6</t>
  </si>
  <si>
    <t>(82.7–84.5)</t>
  </si>
  <si>
    <t>83.8</t>
  </si>
  <si>
    <t>(82.8–84.7)</t>
  </si>
  <si>
    <t>13.7</t>
  </si>
  <si>
    <t>(12.7–14.7)</t>
  </si>
  <si>
    <t>15.4</t>
  </si>
  <si>
    <t>(14.4–16.5)</t>
  </si>
  <si>
    <t>15.3</t>
  </si>
  <si>
    <t>(14.3–16.3)</t>
  </si>
  <si>
    <t>16.3</t>
  </si>
  <si>
    <t>(15.2–17.3)</t>
  </si>
  <si>
    <t>15.5</t>
  </si>
  <si>
    <t>(14.5–16.5)</t>
  </si>
  <si>
    <t>(15.4–17.3)</t>
  </si>
  <si>
    <t>16.1</t>
  </si>
  <si>
    <t>(15.2–17.1)</t>
  </si>
  <si>
    <t>15.7</t>
  </si>
  <si>
    <t>(14.7–16.6)</t>
  </si>
  <si>
    <t>15.9</t>
  </si>
  <si>
    <t>(15.0–16.9)</t>
  </si>
  <si>
    <t>14.9</t>
  </si>
  <si>
    <t>(14.0–15.9)</t>
  </si>
  <si>
    <t>14.1</t>
  </si>
  <si>
    <t>(13.3–15.0)</t>
  </si>
  <si>
    <t>14.2</t>
  </si>
  <si>
    <t>(13.4–15.1)</t>
  </si>
  <si>
    <t>13.9</t>
  </si>
  <si>
    <t>(13.1–14.8)</t>
  </si>
  <si>
    <t>14.3</t>
  </si>
  <si>
    <t>(13.5–15.2)</t>
  </si>
  <si>
    <t>13.4</t>
  </si>
  <si>
    <t>(12.6–14.3)</t>
  </si>
  <si>
    <t>14.4</t>
  </si>
  <si>
    <t>(13.5–15.3)</t>
  </si>
  <si>
    <t>14.5</t>
  </si>
  <si>
    <t>(13.6–15.4)</t>
  </si>
  <si>
    <t>14.0</t>
  </si>
  <si>
    <t>(13.2–14.9)</t>
  </si>
  <si>
    <t>15.1</t>
  </si>
  <si>
    <t>(14.3–16.1)</t>
  </si>
  <si>
    <t>15.2</t>
  </si>
  <si>
    <t>(14.4–16.1)</t>
  </si>
  <si>
    <t>16.4</t>
  </si>
  <si>
    <t>(15.5–17.3)</t>
  </si>
  <si>
    <t>16.2</t>
  </si>
  <si>
    <t>(15.3–17.2)</t>
  </si>
  <si>
    <t>100.0</t>
  </si>
  <si>
    <t>(99.9–100.0)</t>
  </si>
  <si>
    <t>Measure 52002 - Babies born in the ACT, percentage, 2001 to 2024</t>
  </si>
  <si>
    <t>(85.1–87.1)</t>
  </si>
  <si>
    <t>84.2</t>
  </si>
  <si>
    <t>(83.2–85.2)</t>
  </si>
  <si>
    <t>(83.3–85.3)</t>
  </si>
  <si>
    <t>83.5</t>
  </si>
  <si>
    <t>(82.4–84.5)</t>
  </si>
  <si>
    <t>(83.1–85.1)</t>
  </si>
  <si>
    <t>83.4</t>
  </si>
  <si>
    <t>(82.4–84.4)</t>
  </si>
  <si>
    <t>(82.5–84.5)</t>
  </si>
  <si>
    <t>84.0</t>
  </si>
  <si>
    <t>(82.8–84.6)</t>
  </si>
  <si>
    <t>(84.7–86.4)</t>
  </si>
  <si>
    <t>85.4</t>
  </si>
  <si>
    <t>(84.5–86.2)</t>
  </si>
  <si>
    <t>86.4</t>
  </si>
  <si>
    <t>(85.5–87.2)</t>
  </si>
  <si>
    <t>85.3</t>
  </si>
  <si>
    <t>(84.4–86.2)</t>
  </si>
  <si>
    <t>85.2</t>
  </si>
  <si>
    <t>(84.3–86.1)</t>
  </si>
  <si>
    <t>(84.6–86.3)</t>
  </si>
  <si>
    <t>(83.7–85.5)</t>
  </si>
  <si>
    <t>(83.6–85.4)</t>
  </si>
  <si>
    <t>(82.5–84.4)</t>
  </si>
  <si>
    <t>83.3</t>
  </si>
  <si>
    <t>(82.3–84.2)</t>
  </si>
  <si>
    <t>(12.9–14.9)</t>
  </si>
  <si>
    <t>15.8</t>
  </si>
  <si>
    <t>(14.8–16.8)</t>
  </si>
  <si>
    <t>(14.7–16.7)</t>
  </si>
  <si>
    <t>16.5</t>
  </si>
  <si>
    <t>(15.5–17.6)</t>
  </si>
  <si>
    <t>(14.9–16.9)</t>
  </si>
  <si>
    <t>16.6</t>
  </si>
  <si>
    <t>(15.6–17.6)</t>
  </si>
  <si>
    <t>(15.5–17.5)</t>
  </si>
  <si>
    <t>16.0</t>
  </si>
  <si>
    <t>(15.4–17.2)</t>
  </si>
  <si>
    <t>(13.6–15.3)</t>
  </si>
  <si>
    <t>14.6</t>
  </si>
  <si>
    <t>(13.8–15.5)</t>
  </si>
  <si>
    <t>13.6</t>
  </si>
  <si>
    <t>(12.8–14.5)</t>
  </si>
  <si>
    <t>14.7</t>
  </si>
  <si>
    <t>(13.8–15.6)</t>
  </si>
  <si>
    <t>14.8</t>
  </si>
  <si>
    <t>(13.9–15.7)</t>
  </si>
  <si>
    <t>(13.7–15.4)</t>
  </si>
  <si>
    <t>(14.5–16.3)</t>
  </si>
  <si>
    <t>(14.6–16.4)</t>
  </si>
  <si>
    <t>(15.6–17.5)</t>
  </si>
  <si>
    <t>16.7</t>
  </si>
  <si>
    <t>(15.8–17.7)</t>
  </si>
  <si>
    <t>Measure 52003 - Women who gave birth by onset of labour, percentage, ACT residents, 2001 to 2024</t>
  </si>
  <si>
    <t>67.2</t>
  </si>
  <si>
    <t>(65.7–68.6)</t>
  </si>
  <si>
    <t>65.9</t>
  </si>
  <si>
    <t>(64.4–67.4)</t>
  </si>
  <si>
    <t>65.4</t>
  </si>
  <si>
    <t>(63.9–66.8)</t>
  </si>
  <si>
    <t>67.3</t>
  </si>
  <si>
    <t>(65.8–68.7)</t>
  </si>
  <si>
    <t>63.0</t>
  </si>
  <si>
    <t>(61.6–64.5)</t>
  </si>
  <si>
    <t>63.2</t>
  </si>
  <si>
    <t>(61.8–64.6)</t>
  </si>
  <si>
    <t>(61.5–64.3)</t>
  </si>
  <si>
    <t>62.4</t>
  </si>
  <si>
    <t>(61.0–63.7)</t>
  </si>
  <si>
    <t>64.5</t>
  </si>
  <si>
    <t>(63.1–65.8)</t>
  </si>
  <si>
    <t>63.3</t>
  </si>
  <si>
    <t>(62.0–64.7)</t>
  </si>
  <si>
    <t>61.0</t>
  </si>
  <si>
    <t>(59.6–62.3)</t>
  </si>
  <si>
    <t>61.2</t>
  </si>
  <si>
    <t>(59.8–62.5)</t>
  </si>
  <si>
    <t>58.3</t>
  </si>
  <si>
    <t>(57.0–59.6)</t>
  </si>
  <si>
    <t>57.4</t>
  </si>
  <si>
    <t>(56.1–58.7)</t>
  </si>
  <si>
    <t>55.5</t>
  </si>
  <si>
    <t>(54.1–56.8)</t>
  </si>
  <si>
    <t>53.4</t>
  </si>
  <si>
    <t>(52.1–54.7)</t>
  </si>
  <si>
    <t>51.1</t>
  </si>
  <si>
    <t>(49.7–52.4)</t>
  </si>
  <si>
    <t>49.4</t>
  </si>
  <si>
    <t>(48.1–50.8)</t>
  </si>
  <si>
    <t>48.4</t>
  </si>
  <si>
    <t>(47.0–49.7)</t>
  </si>
  <si>
    <t>47.1</t>
  </si>
  <si>
    <t>(45.8–48.5)</t>
  </si>
  <si>
    <t>46.0</t>
  </si>
  <si>
    <t>(44.6–47.3)</t>
  </si>
  <si>
    <t>(45.7–48.4)</t>
  </si>
  <si>
    <t>43.7</t>
  </si>
  <si>
    <t>(42.3–45.1)</t>
  </si>
  <si>
    <t>20.8</t>
  </si>
  <si>
    <t>(19.5–22.1)</t>
  </si>
  <si>
    <t>21.6</t>
  </si>
  <si>
    <t>(20.3–22.9)</t>
  </si>
  <si>
    <t>21.5</t>
  </si>
  <si>
    <t>(20.2–22.8)</t>
  </si>
  <si>
    <t>17.8</t>
  </si>
  <si>
    <t>(16.6–19.0)</t>
  </si>
  <si>
    <t>19.6</t>
  </si>
  <si>
    <t>(18.4–20.8)</t>
  </si>
  <si>
    <t>18.7</t>
  </si>
  <si>
    <t>(17.6–19.9)</t>
  </si>
  <si>
    <t>20.4</t>
  </si>
  <si>
    <t>(19.3–21.6)</t>
  </si>
  <si>
    <t>20.6</t>
  </si>
  <si>
    <t>(19.4–21.8)</t>
  </si>
  <si>
    <t>20.1</t>
  </si>
  <si>
    <t>(19.0–21.2)</t>
  </si>
  <si>
    <t>20.3</t>
  </si>
  <si>
    <t>(19.2–21.4)</t>
  </si>
  <si>
    <t>21.9</t>
  </si>
  <si>
    <t>(20.8–23.1)</t>
  </si>
  <si>
    <t>21.4</t>
  </si>
  <si>
    <t>(20.3–22.5)</t>
  </si>
  <si>
    <t>23.4</t>
  </si>
  <si>
    <t>(22.3–24.5)</t>
  </si>
  <si>
    <t>23.7</t>
  </si>
  <si>
    <t>(22.6–24.9)</t>
  </si>
  <si>
    <t>25.6</t>
  </si>
  <si>
    <t>(24.4–26.8)</t>
  </si>
  <si>
    <t>27.7</t>
  </si>
  <si>
    <t>(26.5–28.9)</t>
  </si>
  <si>
    <t>30.1</t>
  </si>
  <si>
    <t>(28.9–31.4)</t>
  </si>
  <si>
    <t>31.0</t>
  </si>
  <si>
    <t>(29.7–32.3)</t>
  </si>
  <si>
    <t>31.3</t>
  </si>
  <si>
    <t>(30.0–32.5)</t>
  </si>
  <si>
    <t>32.8</t>
  </si>
  <si>
    <t>(31.5–34.1)</t>
  </si>
  <si>
    <t>(29.8–32.2)</t>
  </si>
  <si>
    <t>28.5</t>
  </si>
  <si>
    <t>(27.3–29.7)</t>
  </si>
  <si>
    <t>29.2</t>
  </si>
  <si>
    <t>(28.0–30.5)</t>
  </si>
  <si>
    <t>12.1</t>
  </si>
  <si>
    <t>(11.1–13.1)</t>
  </si>
  <si>
    <t>12.5</t>
  </si>
  <si>
    <t>(11.5–13.6)</t>
  </si>
  <si>
    <t>13.2</t>
  </si>
  <si>
    <t>(12.2–14.2)</t>
  </si>
  <si>
    <t>15.0</t>
  </si>
  <si>
    <t>(13.9–16.1)</t>
  </si>
  <si>
    <t>17.4</t>
  </si>
  <si>
    <t>(16.3–18.6)</t>
  </si>
  <si>
    <t>18.1</t>
  </si>
  <si>
    <t>(17.0–19.3)</t>
  </si>
  <si>
    <t>(15.6–17.7)</t>
  </si>
  <si>
    <t>17.1</t>
  </si>
  <si>
    <t>(16.0–18.2)</t>
  </si>
  <si>
    <t>(15.4–17.4)</t>
  </si>
  <si>
    <t>(16.1–18.2)</t>
  </si>
  <si>
    <t>17.5</t>
  </si>
  <si>
    <t>(16.5–18.5)</t>
  </si>
  <si>
    <t>18.3</t>
  </si>
  <si>
    <t>(17.3–19.4)</t>
  </si>
  <si>
    <t>18.8</t>
  </si>
  <si>
    <t>(17.8–19.9)</t>
  </si>
  <si>
    <t>19.0</t>
  </si>
  <si>
    <t>(17.9–20.0)</t>
  </si>
  <si>
    <t>18.9</t>
  </si>
  <si>
    <t>(18.5–20.7)</t>
  </si>
  <si>
    <t>(19.3–21.5)</t>
  </si>
  <si>
    <t>23.1</t>
  </si>
  <si>
    <t>(21.9–24.2)</t>
  </si>
  <si>
    <t>24.4</t>
  </si>
  <si>
    <t>(23.3–25.6)</t>
  </si>
  <si>
    <t>26.2</t>
  </si>
  <si>
    <t>(25.0–27.4)</t>
  </si>
  <si>
    <t>27.1</t>
  </si>
  <si>
    <t>(25.9–28.3)</t>
  </si>
  <si>
    <t>Measure 52004 - Women who gave birth by method of birth, percentage, ACT residents, 2001 to 2024</t>
  </si>
  <si>
    <t>64.3</t>
  </si>
  <si>
    <t>(62.7–65.8)</t>
  </si>
  <si>
    <t>62.5</t>
  </si>
  <si>
    <t>(61.0–64.0)</t>
  </si>
  <si>
    <t>(59.7–62.7)</t>
  </si>
  <si>
    <t>59.7</t>
  </si>
  <si>
    <t>(58.2–61.2)</t>
  </si>
  <si>
    <t>59.8</t>
  </si>
  <si>
    <t>(58.3–61.2)</t>
  </si>
  <si>
    <t>58.1</t>
  </si>
  <si>
    <t>(56.7–59.6)</t>
  </si>
  <si>
    <t>59.9</t>
  </si>
  <si>
    <t>(58.4–61.3)</t>
  </si>
  <si>
    <t>58.6</t>
  </si>
  <si>
    <t>(57.2–60.0)</t>
  </si>
  <si>
    <t>60.2</t>
  </si>
  <si>
    <t>(58.8–61.6)</t>
  </si>
  <si>
    <t>57.0</t>
  </si>
  <si>
    <t>(55.6–58.4)</t>
  </si>
  <si>
    <t>54.3</t>
  </si>
  <si>
    <t>(52.9–55.7)</t>
  </si>
  <si>
    <t>53.0</t>
  </si>
  <si>
    <t>(51.6–54.3)</t>
  </si>
  <si>
    <t>53.1</t>
  </si>
  <si>
    <t>(51.7–54.4)</t>
  </si>
  <si>
    <t>53.5</t>
  </si>
  <si>
    <t>(52.2–54.9)</t>
  </si>
  <si>
    <t>54.8</t>
  </si>
  <si>
    <t>(53.4–56.1)</t>
  </si>
  <si>
    <t>53.6</t>
  </si>
  <si>
    <t>52.8</t>
  </si>
  <si>
    <t>(51.5–54.2)</t>
  </si>
  <si>
    <t>50.8</t>
  </si>
  <si>
    <t>(49.4–52.2)</t>
  </si>
  <si>
    <t>52.0</t>
  </si>
  <si>
    <t>(50.6–53.3)</t>
  </si>
  <si>
    <t>48.0</t>
  </si>
  <si>
    <t>(46.6–49.4)</t>
  </si>
  <si>
    <t>45.8</t>
  </si>
  <si>
    <t>(44.4–47.1)</t>
  </si>
  <si>
    <t>45.4</t>
  </si>
  <si>
    <t>(44.0–46.8)</t>
  </si>
  <si>
    <t>44.4</t>
  </si>
  <si>
    <t>(43.0–45.8)</t>
  </si>
  <si>
    <t>43.5</t>
  </si>
  <si>
    <t>(42.2–44.9)</t>
  </si>
  <si>
    <t>(12.5–14.7)</t>
  </si>
  <si>
    <t>(13.0–15.2)</t>
  </si>
  <si>
    <t>(13.2–15.3)</t>
  </si>
  <si>
    <t>(13.3–15.4)</t>
  </si>
  <si>
    <t>12.4</t>
  </si>
  <si>
    <t>(11.5–13.4)</t>
  </si>
  <si>
    <t>13.0</t>
  </si>
  <si>
    <t>(12.1–14.0)</t>
  </si>
  <si>
    <t>12.7</t>
  </si>
  <si>
    <t>(11.7–13.7)</t>
  </si>
  <si>
    <t>12.9</t>
  </si>
  <si>
    <t>(12.0–13.9)</t>
  </si>
  <si>
    <t>(12.0–13.8)</t>
  </si>
  <si>
    <t>(13.9–15.8)</t>
  </si>
  <si>
    <t>(13.6–15.5)</t>
  </si>
  <si>
    <t>(12.5–14.4)</t>
  </si>
  <si>
    <t>(14.2–16.1)</t>
  </si>
  <si>
    <t>(13.9–15.9)</t>
  </si>
  <si>
    <t>15.6</t>
  </si>
  <si>
    <t>(14.6–16.6)</t>
  </si>
  <si>
    <t>13.8</t>
  </si>
  <si>
    <t>(12.9–14.8)</t>
  </si>
  <si>
    <t>(13.7–15.6)</t>
  </si>
  <si>
    <t>13.1</t>
  </si>
  <si>
    <t>(12.2–14.0)</t>
  </si>
  <si>
    <t>(12.7–14.6)</t>
  </si>
  <si>
    <t>11.8</t>
  </si>
  <si>
    <t>(10.9–12.7)</t>
  </si>
  <si>
    <t>22.2</t>
  </si>
  <si>
    <t>(20.9–23.5)</t>
  </si>
  <si>
    <t>(22.1–24.7)</t>
  </si>
  <si>
    <t>24.6</t>
  </si>
  <si>
    <t>(23.3–26.0)</t>
  </si>
  <si>
    <t>26.0</t>
  </si>
  <si>
    <t>(24.7–27.4)</t>
  </si>
  <si>
    <t>27.8</t>
  </si>
  <si>
    <t>(26.5–29.2)</t>
  </si>
  <si>
    <t>28.9</t>
  </si>
  <si>
    <t>(27.6–30.2)</t>
  </si>
  <si>
    <t>27.5</t>
  </si>
  <si>
    <t>(26.2–28.8)</t>
  </si>
  <si>
    <t>(27.3–29.8)</t>
  </si>
  <si>
    <t>26.9</t>
  </si>
  <si>
    <t>(25.7–28.2)</t>
  </si>
  <si>
    <t>32.0</t>
  </si>
  <si>
    <t>(30.7–33.4)</t>
  </si>
  <si>
    <t>31.8</t>
  </si>
  <si>
    <t>(30.5–33.1)</t>
  </si>
  <si>
    <t>32.1</t>
  </si>
  <si>
    <t>(30.8–33.4)</t>
  </si>
  <si>
    <t>31.9</t>
  </si>
  <si>
    <t>(30.7–33.2)</t>
  </si>
  <si>
    <t>(30.6–33.1)</t>
  </si>
  <si>
    <t>(30.1–32.5)</t>
  </si>
  <si>
    <t>32.3</t>
  </si>
  <si>
    <t>(31.0–33.5)</t>
  </si>
  <si>
    <t>33.6</t>
  </si>
  <si>
    <t>(32.3–34.9)</t>
  </si>
  <si>
    <t>34.2</t>
  </si>
  <si>
    <t>(32.9–35.5)</t>
  </si>
  <si>
    <t>37.4</t>
  </si>
  <si>
    <t>(36.1–38.7)</t>
  </si>
  <si>
    <t>41.1</t>
  </si>
  <si>
    <t>(39.8–42.4)</t>
  </si>
  <si>
    <t>41.0</t>
  </si>
  <si>
    <t>(39.6–42.3)</t>
  </si>
  <si>
    <t>42.2</t>
  </si>
  <si>
    <t>(40.8–43.6)</t>
  </si>
  <si>
    <t>44.7</t>
  </si>
  <si>
    <t>(43.3–46.1)</t>
  </si>
  <si>
    <t>Measure 52005 - Women who gave birth by age, percentage, ACT residents, 2001 to 2024</t>
  </si>
  <si>
    <t>3.1</t>
  </si>
  <si>
    <t>(2.6–3.8)</t>
  </si>
  <si>
    <t>3.5</t>
  </si>
  <si>
    <t>(3.0–4.1)</t>
  </si>
  <si>
    <t>2.7</t>
  </si>
  <si>
    <t>(2.3–3.3)</t>
  </si>
  <si>
    <t>(2.2–3.2)</t>
  </si>
  <si>
    <t>(2.3–3.2)</t>
  </si>
  <si>
    <t>2.4</t>
  </si>
  <si>
    <t>(2.0–2.9)</t>
  </si>
  <si>
    <t>2.6</t>
  </si>
  <si>
    <t>(2.2–3.1)</t>
  </si>
  <si>
    <t>2.0</t>
  </si>
  <si>
    <t>(1.6–2.4)</t>
  </si>
  <si>
    <t>1.9</t>
  </si>
  <si>
    <t>(1.6–2.3)</t>
  </si>
  <si>
    <t>2.2</t>
  </si>
  <si>
    <t>(1.8–2.6)</t>
  </si>
  <si>
    <t>(1.7–2.4)</t>
  </si>
  <si>
    <t>1.6</t>
  </si>
  <si>
    <t>(1.3–2.0)</t>
  </si>
  <si>
    <t>1.5</t>
  </si>
  <si>
    <t>(1.2–1.9)</t>
  </si>
  <si>
    <t>1.3</t>
  </si>
  <si>
    <t>(1.0–1.6)</t>
  </si>
  <si>
    <t>0.9</t>
  </si>
  <si>
    <t>(0.7–1.2)</t>
  </si>
  <si>
    <t>1.0</t>
  </si>
  <si>
    <t>(0.8–1.3)</t>
  </si>
  <si>
    <t>1.4</t>
  </si>
  <si>
    <t>(1.1–1.8)</t>
  </si>
  <si>
    <t>0.8</t>
  </si>
  <si>
    <t>(0.6–1.1)</t>
  </si>
  <si>
    <t>0.7</t>
  </si>
  <si>
    <t>(0.5–0.9)</t>
  </si>
  <si>
    <t>0.6</t>
  </si>
  <si>
    <t>0.5</t>
  </si>
  <si>
    <t>(0.3–0.7)</t>
  </si>
  <si>
    <t>(11.7–13.8)</t>
  </si>
  <si>
    <t>12.0</t>
  </si>
  <si>
    <t>(11.0–13.0)</t>
  </si>
  <si>
    <t>11.2</t>
  </si>
  <si>
    <t>(10.2–12.2)</t>
  </si>
  <si>
    <t>11.1</t>
  </si>
  <si>
    <t>(10.2–12.1)</t>
  </si>
  <si>
    <t>10.9</t>
  </si>
  <si>
    <t>(10.1–11.9)</t>
  </si>
  <si>
    <t>11.0</t>
  </si>
  <si>
    <t>10.4</t>
  </si>
  <si>
    <t>(9.5–11.3)</t>
  </si>
  <si>
    <t>10.1</t>
  </si>
  <si>
    <t>(9.2–10.9)</t>
  </si>
  <si>
    <t>9.9</t>
  </si>
  <si>
    <t>(9.1–10.7)</t>
  </si>
  <si>
    <t>9.6</t>
  </si>
  <si>
    <t>(8.8–10.5)</t>
  </si>
  <si>
    <t>(8.9–10.5)</t>
  </si>
  <si>
    <t>8.5</t>
  </si>
  <si>
    <t>(7.8–9.3)</t>
  </si>
  <si>
    <t>8.4</t>
  </si>
  <si>
    <t>(7.7–9.2)</t>
  </si>
  <si>
    <t>7.6</t>
  </si>
  <si>
    <t>(7.0–8.4)</t>
  </si>
  <si>
    <t>7.2</t>
  </si>
  <si>
    <t>(6.6–8.0)</t>
  </si>
  <si>
    <t>7.4</t>
  </si>
  <si>
    <t>(6.7–8.1)</t>
  </si>
  <si>
    <t>6.5</t>
  </si>
  <si>
    <t>(5.9–7.2)</t>
  </si>
  <si>
    <t>6.0</t>
  </si>
  <si>
    <t>(5.3–6.6)</t>
  </si>
  <si>
    <t>5.5</t>
  </si>
  <si>
    <t>(4.9–6.1)</t>
  </si>
  <si>
    <t>5.1</t>
  </si>
  <si>
    <t>(4.6–5.8)</t>
  </si>
  <si>
    <t>4.7</t>
  </si>
  <si>
    <t>(4.1–5.3)</t>
  </si>
  <si>
    <t>4.8</t>
  </si>
  <si>
    <t>(4.2–5.4)</t>
  </si>
  <si>
    <t>30.7</t>
  </si>
  <si>
    <t>(29.3–32.2)</t>
  </si>
  <si>
    <t>29.7</t>
  </si>
  <si>
    <t>(28.3–31.1)</t>
  </si>
  <si>
    <t>(26.3–29.1)</t>
  </si>
  <si>
    <t>26.7</t>
  </si>
  <si>
    <t>(25.4–28.1)</t>
  </si>
  <si>
    <t>26.4</t>
  </si>
  <si>
    <t>(25.1–27.7)</t>
  </si>
  <si>
    <t>27.2</t>
  </si>
  <si>
    <t>(25.9–28.5)</t>
  </si>
  <si>
    <t>(24.8–27.3)</t>
  </si>
  <si>
    <t>(25.6–28.1)</t>
  </si>
  <si>
    <t>26.8</t>
  </si>
  <si>
    <t>(25.5–28.0)</t>
  </si>
  <si>
    <t>(25.6–28.0)</t>
  </si>
  <si>
    <t>26.1</t>
  </si>
  <si>
    <t>(24.9–27.3)</t>
  </si>
  <si>
    <t>25.4</t>
  </si>
  <si>
    <t>(24.3–26.6)</t>
  </si>
  <si>
    <t>24.1</t>
  </si>
  <si>
    <t>(23.0–25.3)</t>
  </si>
  <si>
    <t>24.0</t>
  </si>
  <si>
    <t>(22.8–25.2)</t>
  </si>
  <si>
    <t>23.8</t>
  </si>
  <si>
    <t>22.9</t>
  </si>
  <si>
    <t>(21.8–24.1)</t>
  </si>
  <si>
    <t>22.3</t>
  </si>
  <si>
    <t>(21.2–23.4)</t>
  </si>
  <si>
    <t>22.6</t>
  </si>
  <si>
    <t>(21.5–23.8)</t>
  </si>
  <si>
    <t>21.3</t>
  </si>
  <si>
    <t>(20.1–22.4)</t>
  </si>
  <si>
    <t>33.5</t>
  </si>
  <si>
    <t>(32.0–35.0)</t>
  </si>
  <si>
    <t>34.7</t>
  </si>
  <si>
    <t>(33.3–36.2)</t>
  </si>
  <si>
    <t>37.3</t>
  </si>
  <si>
    <t>(35.8–38.8)</t>
  </si>
  <si>
    <t>37.0</t>
  </si>
  <si>
    <t>(35.6–38.5)</t>
  </si>
  <si>
    <t>36.8</t>
  </si>
  <si>
    <t>(35.4–38.3)</t>
  </si>
  <si>
    <t>36.1</t>
  </si>
  <si>
    <t>(34.7–37.5)</t>
  </si>
  <si>
    <t>35.4</t>
  </si>
  <si>
    <t>(34.1–36.8)</t>
  </si>
  <si>
    <t>(34.0–36.7)</t>
  </si>
  <si>
    <t>36.0</t>
  </si>
  <si>
    <t>(34.6–37.3)</t>
  </si>
  <si>
    <t>35.7</t>
  </si>
  <si>
    <t>(34.4–37.1)</t>
  </si>
  <si>
    <t>36.3</t>
  </si>
  <si>
    <t>(34.9–37.7)</t>
  </si>
  <si>
    <t>37.5</t>
  </si>
  <si>
    <t>(36.2–38.9)</t>
  </si>
  <si>
    <t>38.4</t>
  </si>
  <si>
    <t>(37.1–39.7)</t>
  </si>
  <si>
    <t>38.9</t>
  </si>
  <si>
    <t>(37.6–40.2)</t>
  </si>
  <si>
    <t>39.7</t>
  </si>
  <si>
    <t>(38.4–41.0)</t>
  </si>
  <si>
    <t>40.1</t>
  </si>
  <si>
    <t>(38.8–41.4)</t>
  </si>
  <si>
    <t>40.4</t>
  </si>
  <si>
    <t>(39.1–41.7)</t>
  </si>
  <si>
    <t>(39.0–41.7)</t>
  </si>
  <si>
    <t>(39.7–42.4)</t>
  </si>
  <si>
    <t>41.7</t>
  </si>
  <si>
    <t>(40.4–43.1)</t>
  </si>
  <si>
    <t>41.3</t>
  </si>
  <si>
    <t>(40.0–42.7)</t>
  </si>
  <si>
    <t>42.4</t>
  </si>
  <si>
    <t>(41.0–43.8)</t>
  </si>
  <si>
    <t>17.0</t>
  </si>
  <si>
    <t>(15.8–18.2)</t>
  </si>
  <si>
    <t>(15.0–17.3)</t>
  </si>
  <si>
    <t>16.9</t>
  </si>
  <si>
    <t>(15.8–18.1)</t>
  </si>
  <si>
    <t>18.5</t>
  </si>
  <si>
    <t>(17.3–19.7)</t>
  </si>
  <si>
    <t>19.4</t>
  </si>
  <si>
    <t>(18.2–20.6)</t>
  </si>
  <si>
    <t>(19.5–21.9)</t>
  </si>
  <si>
    <t>19.8</t>
  </si>
  <si>
    <t>(18.7–21.0)</t>
  </si>
  <si>
    <t>22.0</t>
  </si>
  <si>
    <t>(20.9–23.2)</t>
  </si>
  <si>
    <t>(20.2–22.5)</t>
  </si>
  <si>
    <t>(18.3–20.5)</t>
  </si>
  <si>
    <t>19.9</t>
  </si>
  <si>
    <t>(18.9–21.0)</t>
  </si>
  <si>
    <t>(18.8–20.9)</t>
  </si>
  <si>
    <t>(20.6–22.7)</t>
  </si>
  <si>
    <t>(21.5–23.7)</t>
  </si>
  <si>
    <t>22.7</t>
  </si>
  <si>
    <t>(22.9–25.2)</t>
  </si>
  <si>
    <t>25.3</t>
  </si>
  <si>
    <t>(24.2–26.5)</t>
  </si>
  <si>
    <t>24.5</t>
  </si>
  <si>
    <t>(23.4–25.7)</t>
  </si>
  <si>
    <t>(24.2–26.6)</t>
  </si>
  <si>
    <t>(24.1–26.5)</t>
  </si>
  <si>
    <t>2.9</t>
  </si>
  <si>
    <t>(2.4–3.5)</t>
  </si>
  <si>
    <t>3.9</t>
  </si>
  <si>
    <t>(3.3–4.5)</t>
  </si>
  <si>
    <t>3.4</t>
  </si>
  <si>
    <t>(2.9–4.0)</t>
  </si>
  <si>
    <t>4.0</t>
  </si>
  <si>
    <t>(3.4–4.6)</t>
  </si>
  <si>
    <t>3.6</t>
  </si>
  <si>
    <t>(3.1–4.3)</t>
  </si>
  <si>
    <t>(3.5–4.6)</t>
  </si>
  <si>
    <t>4.3</t>
  </si>
  <si>
    <t>(3.7–4.9)</t>
  </si>
  <si>
    <t>(3.8–4.9)</t>
  </si>
  <si>
    <t>4.4</t>
  </si>
  <si>
    <t>(3.8–5.0)</t>
  </si>
  <si>
    <t>(3.9–5.0)</t>
  </si>
  <si>
    <t>4.5</t>
  </si>
  <si>
    <t>(4.0–5.1)</t>
  </si>
  <si>
    <t>4.6</t>
  </si>
  <si>
    <t>(4.1–5.2)</t>
  </si>
  <si>
    <t>4.2</t>
  </si>
  <si>
    <t>(3.7–4.8)</t>
  </si>
  <si>
    <t>4.9</t>
  </si>
  <si>
    <t>(4.3–5.5)</t>
  </si>
  <si>
    <t>5.3</t>
  </si>
  <si>
    <t>(4.7–5.9)</t>
  </si>
  <si>
    <t>(4.8–6.0)</t>
  </si>
  <si>
    <t>5.8</t>
  </si>
  <si>
    <t>(5.2–6.5)</t>
  </si>
  <si>
    <t>Measure 52006 - Aboriginal and Torres Strait Islander women who gave birth, percentage, ACT residents, 2001 to 2024</t>
  </si>
  <si>
    <t>1.1</t>
  </si>
  <si>
    <t>(0.8–1.4)</t>
  </si>
  <si>
    <t>(1.0–1.7)</t>
  </si>
  <si>
    <t>(1.1–1.9)</t>
  </si>
  <si>
    <t>(1.0–1.8)</t>
  </si>
  <si>
    <t>(1.5–2.3)</t>
  </si>
  <si>
    <t>1.7</t>
  </si>
  <si>
    <t>(1.4–2.1)</t>
  </si>
  <si>
    <t>(1.2–2.0)</t>
  </si>
  <si>
    <t>1.2</t>
  </si>
  <si>
    <t>1.8</t>
  </si>
  <si>
    <t>(1.5–2.2)</t>
  </si>
  <si>
    <t>2.3</t>
  </si>
  <si>
    <t>(1.9–2.8)</t>
  </si>
  <si>
    <t>2.1</t>
  </si>
  <si>
    <t>2.5</t>
  </si>
  <si>
    <t>(2.1–3.0)</t>
  </si>
  <si>
    <t>Measure 52007 - Women who gave birth by their country of birth, percentage, ACT residents, 2001 to 2024</t>
  </si>
  <si>
    <t>80.0</t>
  </si>
  <si>
    <t>(78.7–81.2)</t>
  </si>
  <si>
    <t>81.0</t>
  </si>
  <si>
    <t>(79.8–82.2)</t>
  </si>
  <si>
    <t>79.0</t>
  </si>
  <si>
    <t>(77.8–80.3)</t>
  </si>
  <si>
    <t>80.9</t>
  </si>
  <si>
    <t>(79.6–82.1)</t>
  </si>
  <si>
    <t>79.7</t>
  </si>
  <si>
    <t>(78.4–80.9)</t>
  </si>
  <si>
    <t>78.7</t>
  </si>
  <si>
    <t>(77.5–79.9)</t>
  </si>
  <si>
    <t>79.2</t>
  </si>
  <si>
    <t>(78.0–80.4)</t>
  </si>
  <si>
    <t>77.1</t>
  </si>
  <si>
    <t>(75.8–78.2)</t>
  </si>
  <si>
    <t>76.4</t>
  </si>
  <si>
    <t>(75.2–77.6)</t>
  </si>
  <si>
    <t>73.8</t>
  </si>
  <si>
    <t>(72.5–75.0)</t>
  </si>
  <si>
    <t>71.1</t>
  </si>
  <si>
    <t>(69.8–72.4)</t>
  </si>
  <si>
    <t>69.3</t>
  </si>
  <si>
    <t>(68.0–70.5)</t>
  </si>
  <si>
    <t>68.3</t>
  </si>
  <si>
    <t>(67.0–69.5)</t>
  </si>
  <si>
    <t>66.8</t>
  </si>
  <si>
    <t>(65.6–68.1)</t>
  </si>
  <si>
    <t>65.8</t>
  </si>
  <si>
    <t>(64.5–67.1)</t>
  </si>
  <si>
    <t>65.5</t>
  </si>
  <si>
    <t>(64.3–66.8)</t>
  </si>
  <si>
    <t>63.6</t>
  </si>
  <si>
    <t>(62.3–64.9)</t>
  </si>
  <si>
    <t>(61.9–64.6)</t>
  </si>
  <si>
    <t>62.3</t>
  </si>
  <si>
    <t>(61.0–63.6)</t>
  </si>
  <si>
    <t>60.8</t>
  </si>
  <si>
    <t>(59.5–62.1)</t>
  </si>
  <si>
    <t>60.6</t>
  </si>
  <si>
    <t>(59.3–61.9)</t>
  </si>
  <si>
    <t>(59.2–61.9)</t>
  </si>
  <si>
    <t>57.5</t>
  </si>
  <si>
    <t>(56.1–58.9)</t>
  </si>
  <si>
    <t>55.0</t>
  </si>
  <si>
    <t>(53.6–56.4)</t>
  </si>
  <si>
    <t>(1.9–2.9)</t>
  </si>
  <si>
    <t>(2.1–3.1)</t>
  </si>
  <si>
    <t>(1.8–2.8)</t>
  </si>
  <si>
    <t>(1.8–2.7)</t>
  </si>
  <si>
    <t>(2.6–3.7)</t>
  </si>
  <si>
    <t>(1.4–2.2)</t>
  </si>
  <si>
    <t>(1.9–2.7)</t>
  </si>
  <si>
    <t>(2.0–2.8)</t>
  </si>
  <si>
    <t>(1.7–2.5)</t>
  </si>
  <si>
    <t>6.1</t>
  </si>
  <si>
    <t>(5.4–6.9)</t>
  </si>
  <si>
    <t>(4.8–6.3)</t>
  </si>
  <si>
    <t>6.2</t>
  </si>
  <si>
    <t>(5.5–7.0)</t>
  </si>
  <si>
    <t>5.0</t>
  </si>
  <si>
    <t>(4.3–5.7)</t>
  </si>
  <si>
    <t>(4.4–5.7)</t>
  </si>
  <si>
    <t>5.2</t>
  </si>
  <si>
    <t>(4.5–5.8)</t>
  </si>
  <si>
    <t>(4.0–5.2)</t>
  </si>
  <si>
    <t>(4.6–5.9)</t>
  </si>
  <si>
    <t>(3.9–5.1)</t>
  </si>
  <si>
    <t>(4.4–5.5)</t>
  </si>
  <si>
    <t>(4.2–5.3)</t>
  </si>
  <si>
    <t>(4.5–5.6)</t>
  </si>
  <si>
    <t>(3.7–4.7)</t>
  </si>
  <si>
    <t>3.8</t>
  </si>
  <si>
    <t>(3.4–4.4)</t>
  </si>
  <si>
    <t>(3.6–4.7)</t>
  </si>
  <si>
    <t>(3.8–4.8)</t>
  </si>
  <si>
    <t>3.7</t>
  </si>
  <si>
    <t>(3.2–4.3)</t>
  </si>
  <si>
    <t>(3.1–4.2)</t>
  </si>
  <si>
    <t>(2.6–3.6)</t>
  </si>
  <si>
    <t>(0.6–1.2)</t>
  </si>
  <si>
    <t>(0.7–1.3)</t>
  </si>
  <si>
    <t>(0.9–1.5)</t>
  </si>
  <si>
    <t>2.8</t>
  </si>
  <si>
    <t>(2.4–3.4)</t>
  </si>
  <si>
    <t>(2.4–3.3)</t>
  </si>
  <si>
    <t>(3.0–3.9)</t>
  </si>
  <si>
    <t>(2.5–3.4)</t>
  </si>
  <si>
    <t>(6.8–8.5)</t>
  </si>
  <si>
    <t>(6.6–8.3)</t>
  </si>
  <si>
    <t>(7.7–9.4)</t>
  </si>
  <si>
    <t>8.1</t>
  </si>
  <si>
    <t>(7.3–9.0)</t>
  </si>
  <si>
    <t>9.1</t>
  </si>
  <si>
    <t>(8.2–10.0)</t>
  </si>
  <si>
    <t>(8.3–10.0)</t>
  </si>
  <si>
    <t>9.8</t>
  </si>
  <si>
    <t>(9.0–10.7)</t>
  </si>
  <si>
    <t>(10.3–12.1)</t>
  </si>
  <si>
    <t>(14.0–16.1)</t>
  </si>
  <si>
    <t>(16.4–18.4)</t>
  </si>
  <si>
    <t>18.6</t>
  </si>
  <si>
    <t>(17.5–19.6)</t>
  </si>
  <si>
    <t>(18.7–20.8)</t>
  </si>
  <si>
    <t>20.2</t>
  </si>
  <si>
    <t>(19.1–21.2)</t>
  </si>
  <si>
    <t>21.7</t>
  </si>
  <si>
    <t>(20.6–22.8)</t>
  </si>
  <si>
    <t>25.8</t>
  </si>
  <si>
    <t>(24.7–27.0)</t>
  </si>
  <si>
    <t>(26.5–29.0)</t>
  </si>
  <si>
    <t>29.8</t>
  </si>
  <si>
    <t>(28.5–31.2)</t>
  </si>
  <si>
    <t>33.8</t>
  </si>
  <si>
    <t>(32.5–35.2)</t>
  </si>
  <si>
    <t>(1.6–2.5)</t>
  </si>
  <si>
    <t>(1.5–2.4)</t>
  </si>
  <si>
    <t>(1.8–2.5)</t>
  </si>
  <si>
    <t>(2.1–2.9)</t>
  </si>
  <si>
    <t>(0.8–1.5)</t>
  </si>
  <si>
    <t>(0.9–1.6)</t>
  </si>
  <si>
    <t>(1.1–1.7)</t>
  </si>
  <si>
    <t>(2.2–3.0)</t>
  </si>
  <si>
    <t>Measure 52008 - Women who gave birth by plurality, percentage, ACT residents, 2001 to 2024</t>
  </si>
  <si>
    <t>98.0</t>
  </si>
  <si>
    <t>(97.5–98.4)</t>
  </si>
  <si>
    <t>98.4</t>
  </si>
  <si>
    <t>(98.0–98.7)</t>
  </si>
  <si>
    <t>98.6</t>
  </si>
  <si>
    <t>(98.2–99.0)</t>
  </si>
  <si>
    <t>97.8</t>
  </si>
  <si>
    <t>(97.3–98.2)</t>
  </si>
  <si>
    <t>(98.2–98.9)</t>
  </si>
  <si>
    <t>97.9</t>
  </si>
  <si>
    <t>(97.4–98.2)</t>
  </si>
  <si>
    <t>(97.9–98.7)</t>
  </si>
  <si>
    <t>98.3</t>
  </si>
  <si>
    <t>(97.9–98.6)</t>
  </si>
  <si>
    <t>98.5</t>
  </si>
  <si>
    <t>(98.2–98.8)</t>
  </si>
  <si>
    <t>98.2</t>
  </si>
  <si>
    <t>(97.8–98.6)</t>
  </si>
  <si>
    <t>(98.1–98.8)</t>
  </si>
  <si>
    <t>98.7</t>
  </si>
  <si>
    <t>(98.4–99.0)</t>
  </si>
  <si>
    <t>(98.3–98.9)</t>
  </si>
  <si>
    <t>(98.3–99.0)</t>
  </si>
  <si>
    <t>(97.8–98.5)</t>
  </si>
  <si>
    <t>(1.3–2.1)</t>
  </si>
  <si>
    <t>(1.2–1.8)</t>
  </si>
  <si>
    <t>Measure 52009 - First time mothers by age, percentage, ACT residents, 2001 to 2024</t>
  </si>
  <si>
    <t>(5.1–7.4)</t>
  </si>
  <si>
    <t>6.8</t>
  </si>
  <si>
    <t>(5.7–8.0)</t>
  </si>
  <si>
    <t>(4.3–6.4)</t>
  </si>
  <si>
    <t>(4.8–7.0)</t>
  </si>
  <si>
    <t>(4.1–6.2)</t>
  </si>
  <si>
    <t>(3.7–5.6)</t>
  </si>
  <si>
    <t>(4.0–5.9)</t>
  </si>
  <si>
    <t>(3.0–4.7)</t>
  </si>
  <si>
    <t>(3.8–5.6)</t>
  </si>
  <si>
    <t>(3.1–4.7)</t>
  </si>
  <si>
    <t>(3.5–5.2)</t>
  </si>
  <si>
    <t>(3.0–4.5)</t>
  </si>
  <si>
    <t>3.0</t>
  </si>
  <si>
    <t>(2.4–3.8)</t>
  </si>
  <si>
    <t>(2.2–3.5)</t>
  </si>
  <si>
    <t>(1.7–2.9)</t>
  </si>
  <si>
    <t>(1.2–2.2)</t>
  </si>
  <si>
    <t>(1.3–2.4)</t>
  </si>
  <si>
    <t>(0.9–1.8)</t>
  </si>
  <si>
    <t>(0.8–1.7)</t>
  </si>
  <si>
    <t>(0.5–1.2)</t>
  </si>
  <si>
    <t>17.2</t>
  </si>
  <si>
    <t>(15.5–19.1)</t>
  </si>
  <si>
    <t>(14.0–17.3)</t>
  </si>
  <si>
    <t>(14.8–18.1)</t>
  </si>
  <si>
    <t>(14.4–17.8)</t>
  </si>
  <si>
    <t>(13.3–16.6)</t>
  </si>
  <si>
    <t>(13.1–16.2)</t>
  </si>
  <si>
    <t>(14.3–17.5)</t>
  </si>
  <si>
    <t>(12.9–15.9)</t>
  </si>
  <si>
    <t>(12.8–15.7)</t>
  </si>
  <si>
    <t>(12.6–15.5)</t>
  </si>
  <si>
    <t>(11.7–14.5)</t>
  </si>
  <si>
    <t>(11.8–14.5)</t>
  </si>
  <si>
    <t>11.3</t>
  </si>
  <si>
    <t>(10.1–12.7)</t>
  </si>
  <si>
    <t>11.6</t>
  </si>
  <si>
    <t>(10.4–12.9)</t>
  </si>
  <si>
    <t>(10.9–13.5)</t>
  </si>
  <si>
    <t>10.5</t>
  </si>
  <si>
    <t>(9.4–11.8)</t>
  </si>
  <si>
    <t>(8.9–11.4)</t>
  </si>
  <si>
    <t>10.7</t>
  </si>
  <si>
    <t>(9.5–12.1)</t>
  </si>
  <si>
    <t>(8.0–10.3)</t>
  </si>
  <si>
    <t>8.3</t>
  </si>
  <si>
    <t>(7.3–9.5)</t>
  </si>
  <si>
    <t>(6.6–8.7)</t>
  </si>
  <si>
    <t>6.9</t>
  </si>
  <si>
    <t>(6.0–8.0)</t>
  </si>
  <si>
    <t>(5.3–7.2)</t>
  </si>
  <si>
    <t>(5.9–7.9)</t>
  </si>
  <si>
    <t>(33.2–37.8)</t>
  </si>
  <si>
    <t>33.4</t>
  </si>
  <si>
    <t>(31.3–35.6)</t>
  </si>
  <si>
    <t>32.5</t>
  </si>
  <si>
    <t>(30.4–34.6)</t>
  </si>
  <si>
    <t>30.8</t>
  </si>
  <si>
    <t>(28.7–33.0)</t>
  </si>
  <si>
    <t>30.6</t>
  </si>
  <si>
    <t>(28.6–32.8)</t>
  </si>
  <si>
    <t>32.4</t>
  </si>
  <si>
    <t>(30.4–34.5)</t>
  </si>
  <si>
    <t>(30.8–34.9)</t>
  </si>
  <si>
    <t>(30.8–34.8)</t>
  </si>
  <si>
    <t>(30.5–34.5)</t>
  </si>
  <si>
    <t>33.1</t>
  </si>
  <si>
    <t>(31.2–35.2)</t>
  </si>
  <si>
    <t>32.7</t>
  </si>
  <si>
    <t>(30.7–34.7)</t>
  </si>
  <si>
    <t>34.9</t>
  </si>
  <si>
    <t>(33.1–36.9)</t>
  </si>
  <si>
    <t>33.7</t>
  </si>
  <si>
    <t>(31.9–35.6)</t>
  </si>
  <si>
    <t>35.9</t>
  </si>
  <si>
    <t>(34.1–37.8)</t>
  </si>
  <si>
    <t>(30.2–33.9)</t>
  </si>
  <si>
    <t>(30.9–34.6)</t>
  </si>
  <si>
    <t>30.9</t>
  </si>
  <si>
    <t>(29.1–32.8)</t>
  </si>
  <si>
    <t>30.2</t>
  </si>
  <si>
    <t>(28.4–32.2)</t>
  </si>
  <si>
    <t>29.9</t>
  </si>
  <si>
    <t>(28.1–31.8)</t>
  </si>
  <si>
    <t>29.3</t>
  </si>
  <si>
    <t>(27.5–31.2)</t>
  </si>
  <si>
    <t>(28.1–31.7)</t>
  </si>
  <si>
    <t>(28.0–31.6)</t>
  </si>
  <si>
    <t>(28.8–32.5)</t>
  </si>
  <si>
    <t>(26.0–29.6)</t>
  </si>
  <si>
    <t>(26.8–31.1)</t>
  </si>
  <si>
    <t>(28.9–33.1)</t>
  </si>
  <si>
    <t>(30.7–34.9)</t>
  </si>
  <si>
    <t>(30.4–34.7)</t>
  </si>
  <si>
    <t>33.9</t>
  </si>
  <si>
    <t>(31.7–36.1)</t>
  </si>
  <si>
    <t>(30.1–34.2)</t>
  </si>
  <si>
    <t>(29.8–33.9)</t>
  </si>
  <si>
    <t>34.6</t>
  </si>
  <si>
    <t>(32.7–36.7)</t>
  </si>
  <si>
    <t>(31.8–35.6)</t>
  </si>
  <si>
    <t>37.9</t>
  </si>
  <si>
    <t>(36.0–39.9)</t>
  </si>
  <si>
    <t>(33.0–36.7)</t>
  </si>
  <si>
    <t>36.9</t>
  </si>
  <si>
    <t>(35.0–38.9)</t>
  </si>
  <si>
    <t>37.7</t>
  </si>
  <si>
    <t>(35.8–39.6)</t>
  </si>
  <si>
    <t>39.0</t>
  </si>
  <si>
    <t>(37.1–41.0)</t>
  </si>
  <si>
    <t>39.2</t>
  </si>
  <si>
    <t>(37.2–41.2)</t>
  </si>
  <si>
    <t>38.2</t>
  </si>
  <si>
    <t>(36.3–40.2)</t>
  </si>
  <si>
    <t>41.6</t>
  </si>
  <si>
    <t>(39.6–43.6)</t>
  </si>
  <si>
    <t>41.8</t>
  </si>
  <si>
    <t>(39.9–43.8)</t>
  </si>
  <si>
    <t>42.3</t>
  </si>
  <si>
    <t>(40.4–44.3)</t>
  </si>
  <si>
    <t>(40.4–44.4)</t>
  </si>
  <si>
    <t>43.4</t>
  </si>
  <si>
    <t>(41.4–45.3)</t>
  </si>
  <si>
    <t>10.3</t>
  </si>
  <si>
    <t>(8.9–11.8)</t>
  </si>
  <si>
    <t>(9.6–12.5)</t>
  </si>
  <si>
    <t>(9.8–12.6)</t>
  </si>
  <si>
    <t>12.8</t>
  </si>
  <si>
    <t>(11.4–14.5)</t>
  </si>
  <si>
    <t>(12.1–15.2)</t>
  </si>
  <si>
    <t>(12.8–15.9)</t>
  </si>
  <si>
    <t>(11.4–14.3)</t>
  </si>
  <si>
    <t>(11.8–14.7)</t>
  </si>
  <si>
    <t>(12.3–15.2)</t>
  </si>
  <si>
    <t>12.3</t>
  </si>
  <si>
    <t>(11.0–13.8)</t>
  </si>
  <si>
    <t>(10.4–13.0)</t>
  </si>
  <si>
    <t>(10.6–13.2)</t>
  </si>
  <si>
    <t>(12.4–15.2)</t>
  </si>
  <si>
    <t>(13.4–16.2)</t>
  </si>
  <si>
    <t>(13.2–16.1)</t>
  </si>
  <si>
    <t>(13.6–16.5)</t>
  </si>
  <si>
    <t>(15.0–18.0)</t>
  </si>
  <si>
    <t>(13.9–16.8)</t>
  </si>
  <si>
    <t>(15.1–18.0)</t>
  </si>
  <si>
    <t>(15.2–18.1)</t>
  </si>
  <si>
    <t>(14.7–17.7)</t>
  </si>
  <si>
    <t>17.6</t>
  </si>
  <si>
    <t>(16.2–19.2)</t>
  </si>
  <si>
    <t>(1.5–2.9)</t>
  </si>
  <si>
    <t>(1.7–3.1)</t>
  </si>
  <si>
    <t>(1.5–2.8)</t>
  </si>
  <si>
    <t>(1.4–2.7)</t>
  </si>
  <si>
    <t>(1.3–2.5)</t>
  </si>
  <si>
    <t>(2.1–3.5)</t>
  </si>
  <si>
    <t>(1.8–3.1)</t>
  </si>
  <si>
    <t>(2.4–3.9)</t>
  </si>
  <si>
    <t>(2.3–3.7)</t>
  </si>
  <si>
    <t>(1.8–3.0)</t>
  </si>
  <si>
    <t>(2.5–3.8)</t>
  </si>
  <si>
    <t>(2.1–3.3)</t>
  </si>
  <si>
    <t>3.2</t>
  </si>
  <si>
    <t>(2.5–4.0)</t>
  </si>
  <si>
    <t>(2.9–4.4)</t>
  </si>
  <si>
    <t>(2.4–3.7)</t>
  </si>
  <si>
    <t>(2.6–3.9)</t>
  </si>
  <si>
    <t>(2.8–4.2)</t>
  </si>
  <si>
    <t>(2.9–4.3)</t>
  </si>
  <si>
    <t>Measure 52010 - First time mothers by method of birth, percentage, ACT residents, 2001 to 2024</t>
  </si>
  <si>
    <t>51.7</t>
  </si>
  <si>
    <t>(49.3–54.1)</t>
  </si>
  <si>
    <t>50.3</t>
  </si>
  <si>
    <t>(48.0–52.6)</t>
  </si>
  <si>
    <t>48.6</t>
  </si>
  <si>
    <t>(46.3–50.8)</t>
  </si>
  <si>
    <t>46.6</t>
  </si>
  <si>
    <t>(44.3–48.9)</t>
  </si>
  <si>
    <t>48.2</t>
  </si>
  <si>
    <t>(45.9–50.5)</t>
  </si>
  <si>
    <t>47.8</t>
  </si>
  <si>
    <t>(45.6–50.0)</t>
  </si>
  <si>
    <t>(46.4–50.8)</t>
  </si>
  <si>
    <t>48.9</t>
  </si>
  <si>
    <t>(46.7–51.0)</t>
  </si>
  <si>
    <t>49.5</t>
  </si>
  <si>
    <t>(47.4–51.6)</t>
  </si>
  <si>
    <t>45.0</t>
  </si>
  <si>
    <t>(42.9–47.1)</t>
  </si>
  <si>
    <t>(39.8–43.9)</t>
  </si>
  <si>
    <t>(39.8–43.8)</t>
  </si>
  <si>
    <t>(40.3–44.2)</t>
  </si>
  <si>
    <t>(41.5–45.3)</t>
  </si>
  <si>
    <t>44.5</t>
  </si>
  <si>
    <t>(42.6–46.5)</t>
  </si>
  <si>
    <t>41.2</t>
  </si>
  <si>
    <t>(39.3–43.2)</t>
  </si>
  <si>
    <t>40.6</t>
  </si>
  <si>
    <t>(38.6–42.6)</t>
  </si>
  <si>
    <t>37.1</t>
  </si>
  <si>
    <t>(35.1–39.1)</t>
  </si>
  <si>
    <t>39.1</t>
  </si>
  <si>
    <t>(37.2–41.1)</t>
  </si>
  <si>
    <t>33.3</t>
  </si>
  <si>
    <t>(31.4–35.2)</t>
  </si>
  <si>
    <t>32.2</t>
  </si>
  <si>
    <t>(30.4–34.0)</t>
  </si>
  <si>
    <t>35.0</t>
  </si>
  <si>
    <t>(33.1–36.8)</t>
  </si>
  <si>
    <t>34.4</t>
  </si>
  <si>
    <t>(32.6–36.4)</t>
  </si>
  <si>
    <t>(32.1–35.8)</t>
  </si>
  <si>
    <t>(22.0–26.1)</t>
  </si>
  <si>
    <t>24.2</t>
  </si>
  <si>
    <t>(22.3–26.3)</t>
  </si>
  <si>
    <t>25.2</t>
  </si>
  <si>
    <t>(23.3–27.2)</t>
  </si>
  <si>
    <t>(23.4–27.4)</t>
  </si>
  <si>
    <t>22.5</t>
  </si>
  <si>
    <t>(20.6–24.5)</t>
  </si>
  <si>
    <t>(20.5–24.1)</t>
  </si>
  <si>
    <t>(20.9–24.5)</t>
  </si>
  <si>
    <t>(21.4–25.0)</t>
  </si>
  <si>
    <t>(20.6–24.1)</t>
  </si>
  <si>
    <t>(21.3–24.9)</t>
  </si>
  <si>
    <t>23.9</t>
  </si>
  <si>
    <t>(22.2–25.7)</t>
  </si>
  <si>
    <t>(23.7–27.1)</t>
  </si>
  <si>
    <t>24.7</t>
  </si>
  <si>
    <t>(23.0–26.5)</t>
  </si>
  <si>
    <t>(24.1–27.5)</t>
  </si>
  <si>
    <t>(22.3–25.7)</t>
  </si>
  <si>
    <t>27.0</t>
  </si>
  <si>
    <t>(25.3–28.8)</t>
  </si>
  <si>
    <t>25.5</t>
  </si>
  <si>
    <t>(23.8–27.3)</t>
  </si>
  <si>
    <t>(25.3–29.0)</t>
  </si>
  <si>
    <t>(22.9–26.4)</t>
  </si>
  <si>
    <t>24.8</t>
  </si>
  <si>
    <t>(23.1–26.6)</t>
  </si>
  <si>
    <t>(20.9–24.2)</t>
  </si>
  <si>
    <t>22.4</t>
  </si>
  <si>
    <t>(20.8–24.0)</t>
  </si>
  <si>
    <t>(20.5–23.9)</t>
  </si>
  <si>
    <t>19.1</t>
  </si>
  <si>
    <t>(17.6–20.7)</t>
  </si>
  <si>
    <t>24.3</t>
  </si>
  <si>
    <t>(22.3–26.4)</t>
  </si>
  <si>
    <t>(23.5–27.6)</t>
  </si>
  <si>
    <t>(24.3–28.3)</t>
  </si>
  <si>
    <t>28.1</t>
  </si>
  <si>
    <t>(26.0–30.2)</t>
  </si>
  <si>
    <t>(27.2–31.4)</t>
  </si>
  <si>
    <t>30.0</t>
  </si>
  <si>
    <t>(28.0–32.0)</t>
  </si>
  <si>
    <t>28.8</t>
  </si>
  <si>
    <t>(26.9–30.8)</t>
  </si>
  <si>
    <t>28.0</t>
  </si>
  <si>
    <t>(26.1–30.0)</t>
  </si>
  <si>
    <t>28.2</t>
  </si>
  <si>
    <t>(26.3–30.1)</t>
  </si>
  <si>
    <t>(30.0–34.0)</t>
  </si>
  <si>
    <t>34.3</t>
  </si>
  <si>
    <t>(32.3–36.3)</t>
  </si>
  <si>
    <t>32.9</t>
  </si>
  <si>
    <t>(31.0–34.8)</t>
  </si>
  <si>
    <t>33.0</t>
  </si>
  <si>
    <t>(31.2–34.9)</t>
  </si>
  <si>
    <t>(29.1–32.7)</t>
  </si>
  <si>
    <t>31.5</t>
  </si>
  <si>
    <t>(29.7–33.4)</t>
  </si>
  <si>
    <t>(29.9–33.6)</t>
  </si>
  <si>
    <t>(32.0–35.9)</t>
  </si>
  <si>
    <t>35.8</t>
  </si>
  <si>
    <t>(33.8–37.8)</t>
  </si>
  <si>
    <t>(34.4–38.3)</t>
  </si>
  <si>
    <t>41.9</t>
  </si>
  <si>
    <t>(40.0–43.9)</t>
  </si>
  <si>
    <t>45.3</t>
  </si>
  <si>
    <t>(43.3–47.2)</t>
  </si>
  <si>
    <t>42.7</t>
  </si>
  <si>
    <t>(40.8–44.6)</t>
  </si>
  <si>
    <t>(41.4–45.4)</t>
  </si>
  <si>
    <t>47.0</t>
  </si>
  <si>
    <t>(45.1–49.0)</t>
  </si>
  <si>
    <t>Measure 52011 - First time mothers by onset of labour, percentage, ACT residents, 2001 to 2024</t>
  </si>
  <si>
    <t>(66.0–70.5)</t>
  </si>
  <si>
    <t>66.5</t>
  </si>
  <si>
    <t>(64.3–68.6)</t>
  </si>
  <si>
    <t>(63.8–68.1)</t>
  </si>
  <si>
    <t>69.8</t>
  </si>
  <si>
    <t>(67.6–71.9)</t>
  </si>
  <si>
    <t>64.7</t>
  </si>
  <si>
    <t>(62.5–66.9)</t>
  </si>
  <si>
    <t>66.3</t>
  </si>
  <si>
    <t>(64.2–68.4)</t>
  </si>
  <si>
    <t>(63.8–67.9)</t>
  </si>
  <si>
    <t>65.2</t>
  </si>
  <si>
    <t>(63.1–67.2)</t>
  </si>
  <si>
    <t>65.6</t>
  </si>
  <si>
    <t>(63.6–67.6)</t>
  </si>
  <si>
    <t>66.1</t>
  </si>
  <si>
    <t>(64.1–68.1)</t>
  </si>
  <si>
    <t>61.7</t>
  </si>
  <si>
    <t>(59.6–63.7)</t>
  </si>
  <si>
    <t>61.5</t>
  </si>
  <si>
    <t>(59.5–63.4)</t>
  </si>
  <si>
    <t>59.0</t>
  </si>
  <si>
    <t>(57.0–60.9)</t>
  </si>
  <si>
    <t>58.9</t>
  </si>
  <si>
    <t>(57.0–60.8)</t>
  </si>
  <si>
    <t>55.7</t>
  </si>
  <si>
    <t>(53.8–57.7)</t>
  </si>
  <si>
    <t>(51.1–55.1)</t>
  </si>
  <si>
    <t>49.7</t>
  </si>
  <si>
    <t>(47.6–51.7)</t>
  </si>
  <si>
    <t>(46.4–50.5)</t>
  </si>
  <si>
    <t>47.4</t>
  </si>
  <si>
    <t>(45.3–49.4)</t>
  </si>
  <si>
    <t>45.5</t>
  </si>
  <si>
    <t>(43.5–47.5)</t>
  </si>
  <si>
    <t>45.6</t>
  </si>
  <si>
    <t>(43.7–47.6)</t>
  </si>
  <si>
    <t>46.8</t>
  </si>
  <si>
    <t>(44.9–48.8)</t>
  </si>
  <si>
    <t>(40.3–44.3)</t>
  </si>
  <si>
    <t>(40.8–44.7)</t>
  </si>
  <si>
    <t>(21.0–25.0)</t>
  </si>
  <si>
    <t>24.9</t>
  </si>
  <si>
    <t>(23.0–26.9)</t>
  </si>
  <si>
    <t>(23.0–27.0)</t>
  </si>
  <si>
    <t>20.0</t>
  </si>
  <si>
    <t>(18.2–21.9)</t>
  </si>
  <si>
    <t>(21.1–24.9)</t>
  </si>
  <si>
    <t>(22.1–25.8)</t>
  </si>
  <si>
    <t>(22.5–26.2)</t>
  </si>
  <si>
    <t>(22.7–26.3)</t>
  </si>
  <si>
    <t>(22.9–26.5)</t>
  </si>
  <si>
    <t>(25.3–29.1)</t>
  </si>
  <si>
    <t>27.4</t>
  </si>
  <si>
    <t>(25.6–29.2)</t>
  </si>
  <si>
    <t>(27.9–31.6)</t>
  </si>
  <si>
    <t>29.5</t>
  </si>
  <si>
    <t>(27.8–31.3)</t>
  </si>
  <si>
    <t>35.2</t>
  </si>
  <si>
    <t>(33.3–37.1)</t>
  </si>
  <si>
    <t>(36.2–40.2)</t>
  </si>
  <si>
    <t>38.8</t>
  </si>
  <si>
    <t>(36.8–40.8)</t>
  </si>
  <si>
    <t>38.5</t>
  </si>
  <si>
    <t>(36.6–40.5)</t>
  </si>
  <si>
    <t>40.5</t>
  </si>
  <si>
    <t>(38.5–42.5)</t>
  </si>
  <si>
    <t>37.6</t>
  </si>
  <si>
    <t>(35.7–39.5)</t>
  </si>
  <si>
    <t>35.3</t>
  </si>
  <si>
    <t>(33.5–37.2)</t>
  </si>
  <si>
    <t>(36.4–40.4)</t>
  </si>
  <si>
    <t>(34.2–38.0)</t>
  </si>
  <si>
    <t>8.7</t>
  </si>
  <si>
    <t>(7.5–10.2)</t>
  </si>
  <si>
    <t>8.6</t>
  </si>
  <si>
    <t>(7.4–10.0)</t>
  </si>
  <si>
    <t>(7.9–10.5)</t>
  </si>
  <si>
    <t>10.2</t>
  </si>
  <si>
    <t>(8.8–11.6)</t>
  </si>
  <si>
    <t>(10.9–13.9)</t>
  </si>
  <si>
    <t>11.4</t>
  </si>
  <si>
    <t>(10.1–12.9)</t>
  </si>
  <si>
    <t>(8.9–11.6)</t>
  </si>
  <si>
    <t>(9.2–11.9)</t>
  </si>
  <si>
    <t>(8.7–11.2)</t>
  </si>
  <si>
    <t>9.2</t>
  </si>
  <si>
    <t>(8.1–10.5)</t>
  </si>
  <si>
    <t>(9.9–12.5)</t>
  </si>
  <si>
    <t>(10.0–12.5)</t>
  </si>
  <si>
    <t>(10.1–12.6)</t>
  </si>
  <si>
    <t>11.5</t>
  </si>
  <si>
    <t>(10.3–12.8)</t>
  </si>
  <si>
    <t>11.7</t>
  </si>
  <si>
    <t>(10.5–13.0)</t>
  </si>
  <si>
    <t>12.2</t>
  </si>
  <si>
    <t>(10.9–13.6)</t>
  </si>
  <si>
    <t>(11.5–14.2)</t>
  </si>
  <si>
    <t>(12.8–15.6)</t>
  </si>
  <si>
    <t>(12.6–15.4)</t>
  </si>
  <si>
    <t>(15.3–18.2)</t>
  </si>
  <si>
    <t>(16.4–19.4)</t>
  </si>
  <si>
    <t>19.3</t>
  </si>
  <si>
    <t>(17.8–20.9)</t>
  </si>
  <si>
    <t>21.2</t>
  </si>
  <si>
    <t>(19.6–22.9)</t>
  </si>
  <si>
    <t>Measure 52012 - Smoking during pregnancy, percentage, ACT residents, 2001 to 2022</t>
  </si>
  <si>
    <t>(14.0–16.3)</t>
  </si>
  <si>
    <t>(13.6–15.8)</t>
  </si>
  <si>
    <t>(14.3–16.6)</t>
  </si>
  <si>
    <t>(12.8–14.9)</t>
  </si>
  <si>
    <t>(12.8–14.8)</t>
  </si>
  <si>
    <t>(11.6–13.5)</t>
  </si>
  <si>
    <t>(9.8–11.6)</t>
  </si>
  <si>
    <t>(9.7–11.4)</t>
  </si>
  <si>
    <t>9.3</t>
  </si>
  <si>
    <t>(8.5–10.2)</t>
  </si>
  <si>
    <t>7.1</t>
  </si>
  <si>
    <t>(6.4–7.8)</t>
  </si>
  <si>
    <t>5.7</t>
  </si>
  <si>
    <t>(5.1–6.3)</t>
  </si>
  <si>
    <t>(6.1–7.5)</t>
  </si>
  <si>
    <t>6.6</t>
  </si>
  <si>
    <t>(6.0–7.3)</t>
  </si>
  <si>
    <t>(4.6–5.7)</t>
  </si>
  <si>
    <t>5.4</t>
  </si>
  <si>
    <t>(4.8–6.1)</t>
  </si>
  <si>
    <t>4.1</t>
  </si>
  <si>
    <t>3.3</t>
  </si>
  <si>
    <t>(2.9–3.9)</t>
  </si>
  <si>
    <t>(83.7–86.0)</t>
  </si>
  <si>
    <t>(84.2–86.4)</t>
  </si>
  <si>
    <t>88.0</t>
  </si>
  <si>
    <t>(87.0–89.0)</t>
  </si>
  <si>
    <t>(83.4–85.7)</t>
  </si>
  <si>
    <t>86.2</t>
  </si>
  <si>
    <t>(85.1–87.2)</t>
  </si>
  <si>
    <t>(85.2–87.2)</t>
  </si>
  <si>
    <t>87.5</t>
  </si>
  <si>
    <t>(86.5–88.4)</t>
  </si>
  <si>
    <t>87.1</t>
  </si>
  <si>
    <t>(86.1–88.0)</t>
  </si>
  <si>
    <t>89.3</t>
  </si>
  <si>
    <t>(88.4–90.2)</t>
  </si>
  <si>
    <t>89.5</t>
  </si>
  <si>
    <t>(88.6–90.3)</t>
  </si>
  <si>
    <t>90.7</t>
  </si>
  <si>
    <t>(89.8–91.5)</t>
  </si>
  <si>
    <t>92.9</t>
  </si>
  <si>
    <t>(92.2–93.6)</t>
  </si>
  <si>
    <t>94.3</t>
  </si>
  <si>
    <t>(93.7–94.9)</t>
  </si>
  <si>
    <t>93.2</t>
  </si>
  <si>
    <t>(92.5–93.9)</t>
  </si>
  <si>
    <t>93.4</t>
  </si>
  <si>
    <t>(92.7–94.0)</t>
  </si>
  <si>
    <t>94.9</t>
  </si>
  <si>
    <t>(94.3–95.4)</t>
  </si>
  <si>
    <t>94.6</t>
  </si>
  <si>
    <t>(93.9–95.2)</t>
  </si>
  <si>
    <t>95.1</t>
  </si>
  <si>
    <t>(94.5–95.7)</t>
  </si>
  <si>
    <t>95.3</t>
  </si>
  <si>
    <t>(94.7–95.8)</t>
  </si>
  <si>
    <t>95.5</t>
  </si>
  <si>
    <t>(94.9–96.0)</t>
  </si>
  <si>
    <t>95.9</t>
  </si>
  <si>
    <t>(95.3–96.4)</t>
  </si>
  <si>
    <t>96.7</t>
  </si>
  <si>
    <t>(96.1–97.1)</t>
  </si>
  <si>
    <t>Measure 52013 - Aboriginal and Torres strait Islander women who smoked during pregnancy, percentage, ACT residents, 2001 to 2022</t>
  </si>
  <si>
    <t>(24.9–54.1)</t>
  </si>
  <si>
    <t>(24.1–49.9)</t>
  </si>
  <si>
    <t>43.1</t>
  </si>
  <si>
    <t>(31.2–55.9)</t>
  </si>
  <si>
    <t>46.3</t>
  </si>
  <si>
    <t>(33.7–59.4)</t>
  </si>
  <si>
    <t>43.0</t>
  </si>
  <si>
    <t>(32.7–54.0)</t>
  </si>
  <si>
    <t>46.1</t>
  </si>
  <si>
    <t>(35.3–57.2)</t>
  </si>
  <si>
    <t>51.5</t>
  </si>
  <si>
    <t>(39.7–63.2)</t>
  </si>
  <si>
    <t>50.0</t>
  </si>
  <si>
    <t>(38.7–61.3)</t>
  </si>
  <si>
    <t>56.7</t>
  </si>
  <si>
    <t>(44.8–67.9)</t>
  </si>
  <si>
    <t>(45.7–69.9)</t>
  </si>
  <si>
    <t>52.1</t>
  </si>
  <si>
    <t>(40.8–63.1)</t>
  </si>
  <si>
    <t>42.6</t>
  </si>
  <si>
    <t>(33.0–52.6)</t>
  </si>
  <si>
    <t>(35.7–55.8)</t>
  </si>
  <si>
    <t>(25.0–43.7)</t>
  </si>
  <si>
    <t>53.2</t>
  </si>
  <si>
    <t>(43.9–62.3)</t>
  </si>
  <si>
    <t>39.6</t>
  </si>
  <si>
    <t>(30.4–49.6)</t>
  </si>
  <si>
    <t>43.6</t>
  </si>
  <si>
    <t>(34.3–53.3)</t>
  </si>
  <si>
    <t>31.4</t>
  </si>
  <si>
    <t>(23.7–40.2)</t>
  </si>
  <si>
    <t>(25.7–42.6)</t>
  </si>
  <si>
    <t>(25.5–42.9)</t>
  </si>
  <si>
    <t>31.6</t>
  </si>
  <si>
    <t>(23.8–40.6)</t>
  </si>
  <si>
    <t>(20.0–35.5)</t>
  </si>
  <si>
    <t>Measure 52014 - Smoking during pregnancy by age, percentage, ACT residents, 2002-2004 to 2020-2022</t>
  </si>
  <si>
    <t>(40.2–50.5)</t>
  </si>
  <si>
    <t>47.3</t>
  </si>
  <si>
    <t>(42.1–52.7)</t>
  </si>
  <si>
    <t>48.3</t>
  </si>
  <si>
    <t>(42.7–54.0)</t>
  </si>
  <si>
    <t>(34.2–45.3)</t>
  </si>
  <si>
    <t>(26.2–38.9)</t>
  </si>
  <si>
    <t>(28.7–42.8)</t>
  </si>
  <si>
    <t>(18.2–34.3)</t>
  </si>
  <si>
    <t>(29.4–34.2)</t>
  </si>
  <si>
    <t>(27.8–32.5)</t>
  </si>
  <si>
    <t>(27.6–32.4)</t>
  </si>
  <si>
    <t>(19.2–23.4)</t>
  </si>
  <si>
    <t>19.2</t>
  </si>
  <si>
    <t>(17.2–21.4)</t>
  </si>
  <si>
    <t>(14.8–19.3)</t>
  </si>
  <si>
    <t>(14.1–19.1)</t>
  </si>
  <si>
    <t>(12.5–14.8)</t>
  </si>
  <si>
    <t>(12.9–15.2)</t>
  </si>
  <si>
    <t>(10.6–12.6)</t>
  </si>
  <si>
    <t>7.5</t>
  </si>
  <si>
    <t>(6.7–8.3)</t>
  </si>
  <si>
    <t>(5.8–7.3)</t>
  </si>
  <si>
    <t>(5.3–6.8)</t>
  </si>
  <si>
    <t>(4.3–5.8)</t>
  </si>
  <si>
    <t>(7.8–9.4)</t>
  </si>
  <si>
    <t>(5.9–7.3)</t>
  </si>
  <si>
    <t>(3.2–4.1)</t>
  </si>
  <si>
    <t>(2.4–3.2)</t>
  </si>
  <si>
    <t>10.0</t>
  </si>
  <si>
    <t>(8.7–11.3)</t>
  </si>
  <si>
    <t>(7.2–9.2)</t>
  </si>
  <si>
    <t>7.7</t>
  </si>
  <si>
    <t>(6.8–8.7)</t>
  </si>
  <si>
    <t>(3.6–5.1)</t>
  </si>
  <si>
    <t>(3.2–4.5)</t>
  </si>
  <si>
    <t>(5.9–11.0)</t>
  </si>
  <si>
    <t>9.7</t>
  </si>
  <si>
    <t>(7.4–12.6)</t>
  </si>
  <si>
    <t>(4.9–8.9)</t>
  </si>
  <si>
    <t>(4.0–7.4)</t>
  </si>
  <si>
    <t>(4.0–7.3)</t>
  </si>
  <si>
    <t>(2.6–5.4)</t>
  </si>
  <si>
    <t>(3.1–6.0)</t>
  </si>
  <si>
    <t>Measure 52015 - Women who had a caesarean section by patient election status, percentage, ACT residents, 2005-2009 to 2020-2024</t>
  </si>
  <si>
    <t>68.5</t>
  </si>
  <si>
    <t>(55.3–79.3)</t>
  </si>
  <si>
    <t>49.1</t>
  </si>
  <si>
    <t>(36.4–61.9)</t>
  </si>
  <si>
    <t>(48.6–75.5)</t>
  </si>
  <si>
    <t>(18.6–52.2)</t>
  </si>
  <si>
    <t>64.0</t>
  </si>
  <si>
    <t>(54.2–72.7)</t>
  </si>
  <si>
    <t>56.4</t>
  </si>
  <si>
    <t>(47.0–65.3)</t>
  </si>
  <si>
    <t>(38.7–55.0)</t>
  </si>
  <si>
    <t>(29.4–46.2)</t>
  </si>
  <si>
    <t>44.9</t>
  </si>
  <si>
    <t>(35.0–55.3)</t>
  </si>
  <si>
    <t>(35.9–53.1)</t>
  </si>
  <si>
    <t>39.9</t>
  </si>
  <si>
    <t>(32.6–47.7)</t>
  </si>
  <si>
    <t>(26.3–40.0)</t>
  </si>
  <si>
    <t>(19.3–40.6)</t>
  </si>
  <si>
    <t>(23.4–45.1)</t>
  </si>
  <si>
    <t>(21.4–37.6)</t>
  </si>
  <si>
    <t>(26.2–41.8)</t>
  </si>
  <si>
    <t>(22.0–47.0)</t>
  </si>
  <si>
    <t>(23.8–48.5)</t>
  </si>
  <si>
    <t>(22.4–42.5)</t>
  </si>
  <si>
    <t>(18.6–40.1)</t>
  </si>
  <si>
    <t>Measure 52016 - Women who gave birth in hospital by establishment sector, percentage, ACT residents, 2001 to 2022</t>
  </si>
  <si>
    <t>67.8</t>
  </si>
  <si>
    <t>(66.3–69.3)</t>
  </si>
  <si>
    <t>(62.5–65.5)</t>
  </si>
  <si>
    <t>64.4</t>
  </si>
  <si>
    <t>(63.0–65.9)</t>
  </si>
  <si>
    <t>63.8</t>
  </si>
  <si>
    <t>(62.3–65.3)</t>
  </si>
  <si>
    <t>62.0</t>
  </si>
  <si>
    <t>(60.5–63.5)</t>
  </si>
  <si>
    <t>(63.0–65.8)</t>
  </si>
  <si>
    <t>66.4</t>
  </si>
  <si>
    <t>(65.1–67.8)</t>
  </si>
  <si>
    <t>64.9</t>
  </si>
  <si>
    <t>(63.5–66.2)</t>
  </si>
  <si>
    <t>68.8</t>
  </si>
  <si>
    <t>(67.5–70.1)</t>
  </si>
  <si>
    <t>72.0</t>
  </si>
  <si>
    <t>(70.7–73.3)</t>
  </si>
  <si>
    <t>74.7</t>
  </si>
  <si>
    <t>(73.5–75.9)</t>
  </si>
  <si>
    <t>79.6</t>
  </si>
  <si>
    <t>(78.5–80.7)</t>
  </si>
  <si>
    <t>81.2</t>
  </si>
  <si>
    <t>(80.1–82.2)</t>
  </si>
  <si>
    <t>82.2</t>
  </si>
  <si>
    <t>(81.2–83.2)</t>
  </si>
  <si>
    <t>82.5</t>
  </si>
  <si>
    <t>(81.4–83.4)</t>
  </si>
  <si>
    <t>(84.4–86.4)</t>
  </si>
  <si>
    <t>(82.8–84.8)</t>
  </si>
  <si>
    <t>(82.7–84.7)</t>
  </si>
  <si>
    <t>83.1</t>
  </si>
  <si>
    <t>(82.1–84.1)</t>
  </si>
  <si>
    <t>83.2</t>
  </si>
  <si>
    <t>(82.1–84.2)</t>
  </si>
  <si>
    <t>(30.7–33.7)</t>
  </si>
  <si>
    <t>(34.5–37.5)</t>
  </si>
  <si>
    <t>35.6</t>
  </si>
  <si>
    <t>(34.1–37.0)</t>
  </si>
  <si>
    <t>36.2</t>
  </si>
  <si>
    <t>(34.7–37.7)</t>
  </si>
  <si>
    <t>38.0</t>
  </si>
  <si>
    <t>(36.5–39.5)</t>
  </si>
  <si>
    <t>(34.2–37.0)</t>
  </si>
  <si>
    <t>(32.2–34.9)</t>
  </si>
  <si>
    <t>35.1</t>
  </si>
  <si>
    <t>(33.8–36.5)</t>
  </si>
  <si>
    <t>31.2</t>
  </si>
  <si>
    <t>(29.9–32.5)</t>
  </si>
  <si>
    <t>(26.7–29.3)</t>
  </si>
  <si>
    <t>(16.8–18.8)</t>
  </si>
  <si>
    <t>(16.6–18.6)</t>
  </si>
  <si>
    <t>(13.6–15.6)</t>
  </si>
  <si>
    <t>(15.2–17.2)</t>
  </si>
  <si>
    <t>(15.3–17.3)</t>
  </si>
  <si>
    <t>(15.9–17.9)</t>
  </si>
  <si>
    <t>16.8</t>
  </si>
  <si>
    <t>(15.8–17.9)</t>
  </si>
  <si>
    <t>Measure 52017 - Women who gave birth in hospital by patient election status, percentage, ACT residents, 2001 to 2024</t>
  </si>
  <si>
    <t>(63.7–66.7)</t>
  </si>
  <si>
    <t>62.1</t>
  </si>
  <si>
    <t>(60.6–63.6)</t>
  </si>
  <si>
    <t>60.9</t>
  </si>
  <si>
    <t>(59.4–62.4)</t>
  </si>
  <si>
    <t>60.3</t>
  </si>
  <si>
    <t>(58.8–61.8)</t>
  </si>
  <si>
    <t>61.6</t>
  </si>
  <si>
    <t>(60.1–63.0)</t>
  </si>
  <si>
    <t>62.9</t>
  </si>
  <si>
    <t>(59.6–62.4)</t>
  </si>
  <si>
    <t>67.6</t>
  </si>
  <si>
    <t>(66.3–68.9)</t>
  </si>
  <si>
    <t>71.9</t>
  </si>
  <si>
    <t>(70.6–73.2)</t>
  </si>
  <si>
    <t>72.3</t>
  </si>
  <si>
    <t>(71.1–73.5)</t>
  </si>
  <si>
    <t>75.1</t>
  </si>
  <si>
    <t>(73.9–76.2)</t>
  </si>
  <si>
    <t>76.7</t>
  </si>
  <si>
    <t>(75.5–77.8)</t>
  </si>
  <si>
    <t>77.9</t>
  </si>
  <si>
    <t>(76.8–79.0)</t>
  </si>
  <si>
    <t>79.4</t>
  </si>
  <si>
    <t>(78.3–80.5)</t>
  </si>
  <si>
    <t>(78.6–80.8)</t>
  </si>
  <si>
    <t>80.2</t>
  </si>
  <si>
    <t>(79.1–81.2)</t>
  </si>
  <si>
    <t>80.8</t>
  </si>
  <si>
    <t>(79.7–81.9)</t>
  </si>
  <si>
    <t>(78.5–80.6)</t>
  </si>
  <si>
    <t>82.1</t>
  </si>
  <si>
    <t>(81.0–83.1)</t>
  </si>
  <si>
    <t>77.3</t>
  </si>
  <si>
    <t>(76.0–78.4)</t>
  </si>
  <si>
    <t>76.1</t>
  </si>
  <si>
    <t>(74.9–77.3)</t>
  </si>
  <si>
    <t>34.8</t>
  </si>
  <si>
    <t>(33.3–36.3)</t>
  </si>
  <si>
    <t>(36.4–39.4)</t>
  </si>
  <si>
    <t>(37.6–40.6)</t>
  </si>
  <si>
    <t>(38.2–41.2)</t>
  </si>
  <si>
    <t>(37.0–39.9)</t>
  </si>
  <si>
    <t>(35.7–38.5)</t>
  </si>
  <si>
    <t>(37.6–40.4)</t>
  </si>
  <si>
    <t>35.5</t>
  </si>
  <si>
    <t>(34.2–36.9)</t>
  </si>
  <si>
    <t>(31.1–33.7)</t>
  </si>
  <si>
    <t>(26.8–29.4)</t>
  </si>
  <si>
    <t>(23.8–26.1)</t>
  </si>
  <si>
    <t>23.3</t>
  </si>
  <si>
    <t>(22.2–24.5)</t>
  </si>
  <si>
    <t>22.1</t>
  </si>
  <si>
    <t>(21.0–23.2)</t>
  </si>
  <si>
    <t>(19.5–21.7)</t>
  </si>
  <si>
    <t>(18.1–20.3)</t>
  </si>
  <si>
    <t>(19.4–21.5)</t>
  </si>
  <si>
    <t>17.9</t>
  </si>
  <si>
    <t>(16.9–19.0)</t>
  </si>
  <si>
    <t>(21.6–24.0)</t>
  </si>
  <si>
    <t>(22.7–25.1)</t>
  </si>
  <si>
    <t>Measure 52018 - Women who had a caesarean section by age, percentage, ACT residents, 2001 to 2024</t>
  </si>
  <si>
    <t>(9.1–13.3)</t>
  </si>
  <si>
    <t>(6.1–9.5)</t>
  </si>
  <si>
    <t>8.2</t>
  </si>
  <si>
    <t>(6.7–10.1)</t>
  </si>
  <si>
    <t>(6.6–9.9)</t>
  </si>
  <si>
    <t>(6.0–9.1)</t>
  </si>
  <si>
    <t>(6.3–9.2)</t>
  </si>
  <si>
    <t>(6.9–10.0)</t>
  </si>
  <si>
    <t>(5.9–8.6)</t>
  </si>
  <si>
    <t>(7.2–10.2)</t>
  </si>
  <si>
    <t>7.3</t>
  </si>
  <si>
    <t>(6.1–8.8)</t>
  </si>
  <si>
    <t>7.8</t>
  </si>
  <si>
    <t>(6.5–9.2)</t>
  </si>
  <si>
    <t>(6.4–8.9)</t>
  </si>
  <si>
    <t>5.6</t>
  </si>
  <si>
    <t>(4.6–6.8)</t>
  </si>
  <si>
    <t>(5.8–8.1)</t>
  </si>
  <si>
    <t>(4.5–6.6)</t>
  </si>
  <si>
    <t>(4.2–6.3)</t>
  </si>
  <si>
    <t>(4.4–6.6)</t>
  </si>
  <si>
    <t>(3.4–5.3)</t>
  </si>
  <si>
    <t>(4.2–6.2)</t>
  </si>
  <si>
    <t>(3.0–4.6)</t>
  </si>
  <si>
    <t>(3.4–5.2)</t>
  </si>
  <si>
    <t>(2.8–4.4)</t>
  </si>
  <si>
    <t>(23.2–29.1)</t>
  </si>
  <si>
    <t>26.5</t>
  </si>
  <si>
    <t>(23.8–29.4)</t>
  </si>
  <si>
    <t>25.7</t>
  </si>
  <si>
    <t>(23.0–28.5)</t>
  </si>
  <si>
    <t>(20.6–25.7)</t>
  </si>
  <si>
    <t>(20.9–25.8)</t>
  </si>
  <si>
    <t>22.8</t>
  </si>
  <si>
    <t>(20.6–25.2)</t>
  </si>
  <si>
    <t>(21.8–26.5)</t>
  </si>
  <si>
    <t>(19.6–24.0)</t>
  </si>
  <si>
    <t>(19.8–24.3)</t>
  </si>
  <si>
    <t>(19.5–23.6)</t>
  </si>
  <si>
    <t>(22.2–26.5)</t>
  </si>
  <si>
    <t>(21.9–26.0)</t>
  </si>
  <si>
    <t>(21.7–25.8)</t>
  </si>
  <si>
    <t>(21.4–25.3)</t>
  </si>
  <si>
    <t>(19.8–23.7)</t>
  </si>
  <si>
    <t>(18.7–22.5)</t>
  </si>
  <si>
    <t>(17.5–21.2)</t>
  </si>
  <si>
    <t>(18.3–22.1)</t>
  </si>
  <si>
    <t>(18.6–22.3)</t>
  </si>
  <si>
    <t>(18.2–21.8)</t>
  </si>
  <si>
    <t>(16.9–20.2)</t>
  </si>
  <si>
    <t>(17.4–20.7)</t>
  </si>
  <si>
    <t>19.5</t>
  </si>
  <si>
    <t>(17.9–21.2)</t>
  </si>
  <si>
    <t>(16.3–19.5)</t>
  </si>
  <si>
    <t>(34.3–40.8)</t>
  </si>
  <si>
    <t>(34.9–41.1)</t>
  </si>
  <si>
    <t>39.3</t>
  </si>
  <si>
    <t>(36.3–42.3)</t>
  </si>
  <si>
    <t>39.5</t>
  </si>
  <si>
    <t>(36.6–42.5)</t>
  </si>
  <si>
    <t>(34.8–40.3)</t>
  </si>
  <si>
    <t>(37.0–42.3)</t>
  </si>
  <si>
    <t>37.2</t>
  </si>
  <si>
    <t>(34.6–39.9)</t>
  </si>
  <si>
    <t>(33.4–38.5)</t>
  </si>
  <si>
    <t>(34.8–40.1)</t>
  </si>
  <si>
    <t>(33.8–38.7)</t>
  </si>
  <si>
    <t>(33.1–37.9)</t>
  </si>
  <si>
    <t>37.8</t>
  </si>
  <si>
    <t>(35.5–40.2)</t>
  </si>
  <si>
    <t>38.1</t>
  </si>
  <si>
    <t>(35.9–40.5)</t>
  </si>
  <si>
    <t>40.2</t>
  </si>
  <si>
    <t>(37.9–42.5)</t>
  </si>
  <si>
    <t>(37.3–41.9)</t>
  </si>
  <si>
    <t>40.8</t>
  </si>
  <si>
    <t>(38.6–43.2)</t>
  </si>
  <si>
    <t>41.5</t>
  </si>
  <si>
    <t>(39.2–43.9)</t>
  </si>
  <si>
    <t>39.4</t>
  </si>
  <si>
    <t>(37.1–41.7)</t>
  </si>
  <si>
    <t>(38.1–42.6)</t>
  </si>
  <si>
    <t>39.8</t>
  </si>
  <si>
    <t>(37.7–42.0)</t>
  </si>
  <si>
    <t>(38.4–42.5)</t>
  </si>
  <si>
    <t>(39.0–43.1)</t>
  </si>
  <si>
    <t>(38.4–42.6)</t>
  </si>
  <si>
    <t>(40.2–44.2)</t>
  </si>
  <si>
    <t>(18.7–24.2)</t>
  </si>
  <si>
    <t>(18.9–24.2)</t>
  </si>
  <si>
    <t>21.1</t>
  </si>
  <si>
    <t>(18.7–23.8)</t>
  </si>
  <si>
    <t>23.0</t>
  </si>
  <si>
    <t>(20.5–25.6)</t>
  </si>
  <si>
    <t>(23.7–28.7)</t>
  </si>
  <si>
    <t>(22.6–27.3)</t>
  </si>
  <si>
    <t>(22.5–27.3)</t>
  </si>
  <si>
    <t>28.3</t>
  </si>
  <si>
    <t>(25.9–30.7)</t>
  </si>
  <si>
    <t>(23.1–27.8)</t>
  </si>
  <si>
    <t>(26.1–30.7)</t>
  </si>
  <si>
    <t>(23.3–27.7)</t>
  </si>
  <si>
    <t>(20.9–25.0)</t>
  </si>
  <si>
    <t>(23.6–27.7)</t>
  </si>
  <si>
    <t>(21.4–25.4)</t>
  </si>
  <si>
    <t>25.0</t>
  </si>
  <si>
    <t>(23.1–27.1)</t>
  </si>
  <si>
    <t>(23.8–27.9)</t>
  </si>
  <si>
    <t>27.6</t>
  </si>
  <si>
    <t>(25.6–29.8)</t>
  </si>
  <si>
    <t>(25.6–29.9)</t>
  </si>
  <si>
    <t>(25.5–29.6)</t>
  </si>
  <si>
    <t>(25.5–29.5)</t>
  </si>
  <si>
    <t>(27.4–31.2)</t>
  </si>
  <si>
    <t>29.0</t>
  </si>
  <si>
    <t>(27.1–31.0)</t>
  </si>
  <si>
    <t>(26.3–30.2)</t>
  </si>
  <si>
    <t>29.1</t>
  </si>
  <si>
    <t>(27.3–31.0)</t>
  </si>
  <si>
    <t>(3.0–5.7)</t>
  </si>
  <si>
    <t>6.4</t>
  </si>
  <si>
    <t>(5.0–8.2)</t>
  </si>
  <si>
    <t>(4.4–7.3)</t>
  </si>
  <si>
    <t>6.3</t>
  </si>
  <si>
    <t>(5.0–8.0)</t>
  </si>
  <si>
    <t>(4.5–7.2)</t>
  </si>
  <si>
    <t>(4.0–6.4)</t>
  </si>
  <si>
    <t>(4.4–6.9)</t>
  </si>
  <si>
    <t>7.0</t>
  </si>
  <si>
    <t>(5.7–8.5)</t>
  </si>
  <si>
    <t>6.7</t>
  </si>
  <si>
    <t>(5.5–8.2)</t>
  </si>
  <si>
    <t>(5.5–8.1)</t>
  </si>
  <si>
    <t>(5.8–8.4)</t>
  </si>
  <si>
    <t>(6.6–9.2)</t>
  </si>
  <si>
    <t>(5.9–8.3)</t>
  </si>
  <si>
    <t>(5.3–7.6)</t>
  </si>
  <si>
    <t>7.9</t>
  </si>
  <si>
    <t>(6.7–9.3)</t>
  </si>
  <si>
    <t>(6.2–8.6)</t>
  </si>
  <si>
    <t>(5.4–7.7)</t>
  </si>
  <si>
    <t>(6.3–8.8)</t>
  </si>
  <si>
    <t>(6.4–8.8)</t>
  </si>
  <si>
    <t>(6.6–9.0)</t>
  </si>
  <si>
    <t>(6.1–8.2)</t>
  </si>
  <si>
    <t>(6.2–8.4)</t>
  </si>
  <si>
    <t>(6.5–8.8)</t>
  </si>
  <si>
    <t>(6.3–8.5)</t>
  </si>
  <si>
    <t>Measure 52019 - Women who had a caesarean section by patient election status, percentage, ACT residents, 2001 to 2024</t>
  </si>
  <si>
    <t>(50.9–57.7)</t>
  </si>
  <si>
    <t>49.0</t>
  </si>
  <si>
    <t>(45.8–52.2)</t>
  </si>
  <si>
    <t>52.2</t>
  </si>
  <si>
    <t>(49.1–55.3)</t>
  </si>
  <si>
    <t>(48.1–54.1)</t>
  </si>
  <si>
    <t>(45.5–51.2)</t>
  </si>
  <si>
    <t>(46.7–52.1)</t>
  </si>
  <si>
    <t>48.1</t>
  </si>
  <si>
    <t>(45.4–50.9)</t>
  </si>
  <si>
    <t>(45.7–51.1)</t>
  </si>
  <si>
    <t>(48.8–54.2)</t>
  </si>
  <si>
    <t>54.4</t>
  </si>
  <si>
    <t>(51.9–57.0)</t>
  </si>
  <si>
    <t>(57.4–62.4)</t>
  </si>
  <si>
    <t>60.4</t>
  </si>
  <si>
    <t>(58.0–62.7)</t>
  </si>
  <si>
    <t>63.1</t>
  </si>
  <si>
    <t>(60.8–65.4)</t>
  </si>
  <si>
    <t>(63.3–67.8)</t>
  </si>
  <si>
    <t>(64.2–68.6)</t>
  </si>
  <si>
    <t>65.1</t>
  </si>
  <si>
    <t>(62.8–67.3)</t>
  </si>
  <si>
    <t>67.5</t>
  </si>
  <si>
    <t>(65.2–69.6)</t>
  </si>
  <si>
    <t>68.7</t>
  </si>
  <si>
    <t>(66.5–70.9)</t>
  </si>
  <si>
    <t>68.6</t>
  </si>
  <si>
    <t>(66.4–70.6)</t>
  </si>
  <si>
    <t>70.7</t>
  </si>
  <si>
    <t>(68.7–72.7)</t>
  </si>
  <si>
    <t>69.6</t>
  </si>
  <si>
    <t>(67.7–71.5)</t>
  </si>
  <si>
    <t>71.8</t>
  </si>
  <si>
    <t>(69.8–73.7)</t>
  </si>
  <si>
    <t>(66.8–70.7)</t>
  </si>
  <si>
    <t>68.1</t>
  </si>
  <si>
    <t>(66.2–70.0)</t>
  </si>
  <si>
    <t>45.7</t>
  </si>
  <si>
    <t>(42.3–49.1)</t>
  </si>
  <si>
    <t>51.0</t>
  </si>
  <si>
    <t>(47.8–54.2)</t>
  </si>
  <si>
    <t>(44.7–50.9)</t>
  </si>
  <si>
    <t>(45.9–51.9)</t>
  </si>
  <si>
    <t>51.6</t>
  </si>
  <si>
    <t>(48.8–54.5)</t>
  </si>
  <si>
    <t>50.6</t>
  </si>
  <si>
    <t>(47.9–53.3)</t>
  </si>
  <si>
    <t>51.9</t>
  </si>
  <si>
    <t>(49.1–54.6)</t>
  </si>
  <si>
    <t>(48.9–54.3)</t>
  </si>
  <si>
    <t>48.5</t>
  </si>
  <si>
    <t>(45.8–51.2)</t>
  </si>
  <si>
    <t>(43.0–48.1)</t>
  </si>
  <si>
    <t>(37.6–42.6)</t>
  </si>
  <si>
    <t>(37.3–42.0)</t>
  </si>
  <si>
    <t>(34.6–39.2)</t>
  </si>
  <si>
    <t>(32.2–36.7)</t>
  </si>
  <si>
    <t>(31.4–35.8)</t>
  </si>
  <si>
    <t>(32.7–37.2)</t>
  </si>
  <si>
    <t>(30.4–34.8)</t>
  </si>
  <si>
    <t>(29.1–33.5)</t>
  </si>
  <si>
    <t>(29.4–33.6)</t>
  </si>
  <si>
    <t>(27.3–31.3)</t>
  </si>
  <si>
    <t>30.4</t>
  </si>
  <si>
    <t>(28.5–32.3)</t>
  </si>
  <si>
    <t>(29.3–33.2)</t>
  </si>
  <si>
    <t>(30.0–33.8)</t>
  </si>
  <si>
    <t>Measure 52020 - Women who had a caesarean section by patient election status and age, percentage, ACT residents, 2001-2003 to 2022-2024</t>
  </si>
  <si>
    <t>(79.1–88.2)</t>
  </si>
  <si>
    <t>86.7</t>
  </si>
  <si>
    <t>(82.2–90.2)</t>
  </si>
  <si>
    <t>87.8</t>
  </si>
  <si>
    <t>(83.7–91.0)</t>
  </si>
  <si>
    <t>92.0</t>
  </si>
  <si>
    <t>(88.6–94.4)</t>
  </si>
  <si>
    <t>93.9</t>
  </si>
  <si>
    <t>(90.7–96.1)</t>
  </si>
  <si>
    <t>90.9</t>
  </si>
  <si>
    <t>(87.0–93.8)</t>
  </si>
  <si>
    <t>92.8</t>
  </si>
  <si>
    <t>(89.2–95.3)</t>
  </si>
  <si>
    <t>90.2</t>
  </si>
  <si>
    <t>(85.9–93.4)</t>
  </si>
  <si>
    <t>(11.8–20.9)</t>
  </si>
  <si>
    <t>13.3</t>
  </si>
  <si>
    <t>(9.8–17.8)</t>
  </si>
  <si>
    <t>(9.0–16.3)</t>
  </si>
  <si>
    <t>8.0</t>
  </si>
  <si>
    <t>(5.6–11.4)</t>
  </si>
  <si>
    <t>(3.9–9.3)</t>
  </si>
  <si>
    <t>(6.2–13.0)</t>
  </si>
  <si>
    <t>(4.7–10.8)</t>
  </si>
  <si>
    <t>(6.6–14.1)</t>
  </si>
  <si>
    <t>(62.0–68.9)</t>
  </si>
  <si>
    <t>(56.4–63.2)</t>
  </si>
  <si>
    <t>(58.2–64.7)</t>
  </si>
  <si>
    <t>72.4</t>
  </si>
  <si>
    <t>(69.7–75.0)</t>
  </si>
  <si>
    <t>77.2</t>
  </si>
  <si>
    <t>(74.7–79.5)</t>
  </si>
  <si>
    <t>(76.8–81.7)</t>
  </si>
  <si>
    <t>79.1</t>
  </si>
  <si>
    <t>(76.7–81.4)</t>
  </si>
  <si>
    <t>(77.4–81.9)</t>
  </si>
  <si>
    <t>(31.1–38.0)</t>
  </si>
  <si>
    <t>(36.8–43.6)</t>
  </si>
  <si>
    <t>(35.3–41.8)</t>
  </si>
  <si>
    <t>(25.0–30.3)</t>
  </si>
  <si>
    <t>(20.5–25.3)</t>
  </si>
  <si>
    <t>(18.3–23.2)</t>
  </si>
  <si>
    <t>20.9</t>
  </si>
  <si>
    <t>(18.6–23.3)</t>
  </si>
  <si>
    <t>(18.1–22.6)</t>
  </si>
  <si>
    <t>42.9</t>
  </si>
  <si>
    <t>(40.0–45.9)</t>
  </si>
  <si>
    <t>(42.7–47.9)</t>
  </si>
  <si>
    <t>(40.6–45.7)</t>
  </si>
  <si>
    <t>53.3</t>
  </si>
  <si>
    <t>(50.9–55.6)</t>
  </si>
  <si>
    <t>62.6</t>
  </si>
  <si>
    <t>(60.4–64.6)</t>
  </si>
  <si>
    <t>(63.2–67.2)</t>
  </si>
  <si>
    <t>70.1</t>
  </si>
  <si>
    <t>(68.3–71.9)</t>
  </si>
  <si>
    <t>69.2</t>
  </si>
  <si>
    <t>(67.4–70.9)</t>
  </si>
  <si>
    <t>57.1</t>
  </si>
  <si>
    <t>(54.1–60.0)</t>
  </si>
  <si>
    <t>54.7</t>
  </si>
  <si>
    <t>(52.1–57.3)</t>
  </si>
  <si>
    <t>56.9</t>
  </si>
  <si>
    <t>(54.3–59.4)</t>
  </si>
  <si>
    <t>46.7</t>
  </si>
  <si>
    <t>(44.4–49.1)</t>
  </si>
  <si>
    <t>(35.4–39.6)</t>
  </si>
  <si>
    <t>(32.8–36.8)</t>
  </si>
  <si>
    <t>(29.1–32.6)</t>
  </si>
  <si>
    <t>(37.2–45.1)</t>
  </si>
  <si>
    <t>(34.2–40.7)</t>
  </si>
  <si>
    <t>38.7</t>
  </si>
  <si>
    <t>(35.7–41.7)</t>
  </si>
  <si>
    <t>46.9</t>
  </si>
  <si>
    <t>(44.1–49.8)</t>
  </si>
  <si>
    <t>54.5</t>
  </si>
  <si>
    <t>(51.7–57.2)</t>
  </si>
  <si>
    <t>(57.7–62.8)</t>
  </si>
  <si>
    <t>61.4</t>
  </si>
  <si>
    <t>(59.0–63.7)</t>
  </si>
  <si>
    <t>64.6</t>
  </si>
  <si>
    <t>(62.4–66.8)</t>
  </si>
  <si>
    <t>(54.9–62.8)</t>
  </si>
  <si>
    <t>(59.3–65.8)</t>
  </si>
  <si>
    <t>61.3</t>
  </si>
  <si>
    <t>(58.3–64.3)</t>
  </si>
  <si>
    <t>(50.2–55.9)</t>
  </si>
  <si>
    <t>(42.8–48.3)</t>
  </si>
  <si>
    <t>(37.2–42.3)</t>
  </si>
  <si>
    <t>38.6</t>
  </si>
  <si>
    <t>(36.3–41.0)</t>
  </si>
  <si>
    <t>(33.2–37.6)</t>
  </si>
  <si>
    <t>(30.2–45.4)</t>
  </si>
  <si>
    <t>(33.3–46.8)</t>
  </si>
  <si>
    <t>(32.2–44.2)</t>
  </si>
  <si>
    <t>(38.5–49.1)</t>
  </si>
  <si>
    <t>51.8</t>
  </si>
  <si>
    <t>(46.7–56.9)</t>
  </si>
  <si>
    <t>(45.8–56.1)</t>
  </si>
  <si>
    <t>58.7</t>
  </si>
  <si>
    <t>(54.1–63.2)</t>
  </si>
  <si>
    <t>(49.8–58.7)</t>
  </si>
  <si>
    <t>(54.6–69.8)</t>
  </si>
  <si>
    <t>60.1</t>
  </si>
  <si>
    <t>(53.2–66.7)</t>
  </si>
  <si>
    <t>(55.8–67.8)</t>
  </si>
  <si>
    <t>56.3</t>
  </si>
  <si>
    <t>(50.9–61.5)</t>
  </si>
  <si>
    <t>(43.1–53.3)</t>
  </si>
  <si>
    <t>(43.9–54.2)</t>
  </si>
  <si>
    <t>(36.8–45.9)</t>
  </si>
  <si>
    <t>(41.3–50.2)</t>
  </si>
  <si>
    <t>Measure 52021 - Women who gave birth by method of birth and onset of labour, percentage, ACT residents, 2001 to 2024</t>
  </si>
  <si>
    <t>(9.2–11.1)</t>
  </si>
  <si>
    <t>(10.0–11.9)</t>
  </si>
  <si>
    <t>(10.5–12.5)</t>
  </si>
  <si>
    <t>(9.5–11.4)</t>
  </si>
  <si>
    <t>(9.9–11.7)</t>
  </si>
  <si>
    <t>(10.0–11.8)</t>
  </si>
  <si>
    <t>(10.6–12.4)</t>
  </si>
  <si>
    <t>(13.9–16.0)</t>
  </si>
  <si>
    <t>(13.4–15.3)</t>
  </si>
  <si>
    <t>(12.9–14.7)</t>
  </si>
  <si>
    <t>(11.6–13.3)</t>
  </si>
  <si>
    <t>(12.6–14.4)</t>
  </si>
  <si>
    <t>(13.1–15.0)</t>
  </si>
  <si>
    <t>17.3</t>
  </si>
  <si>
    <t>(16.3–18.4)</t>
  </si>
  <si>
    <t>(17.1–19.1)</t>
  </si>
  <si>
    <t>(15.1–17.1)</t>
  </si>
  <si>
    <t>(16.5–18.7)</t>
  </si>
  <si>
    <t>77.8</t>
  </si>
  <si>
    <t>(76.5–79.1)</t>
  </si>
  <si>
    <t>76.6</t>
  </si>
  <si>
    <t>(75.3–77.9)</t>
  </si>
  <si>
    <t>75.4</t>
  </si>
  <si>
    <t>(74.0–76.7)</t>
  </si>
  <si>
    <t>73.9</t>
  </si>
  <si>
    <t>(72.6–75.3)</t>
  </si>
  <si>
    <t>72.2</t>
  </si>
  <si>
    <t>(70.8–73.5)</t>
  </si>
  <si>
    <t>72.5</t>
  </si>
  <si>
    <t>(71.2–73.8)</t>
  </si>
  <si>
    <t>71.5</t>
  </si>
  <si>
    <t>(70.2–72.7)</t>
  </si>
  <si>
    <t>73.1</t>
  </si>
  <si>
    <t>(71.8–74.3)</t>
  </si>
  <si>
    <t>69.9</t>
  </si>
  <si>
    <t>(68.6–71.1)</t>
  </si>
  <si>
    <t>68.0</t>
  </si>
  <si>
    <t>(66.6–69.3)</t>
  </si>
  <si>
    <t>68.2</t>
  </si>
  <si>
    <t>(66.9–69.5)</t>
  </si>
  <si>
    <t>67.9</t>
  </si>
  <si>
    <t>(66.6–69.2)</t>
  </si>
  <si>
    <t>(66.8–69.3)</t>
  </si>
  <si>
    <t>(66.9–69.4)</t>
  </si>
  <si>
    <t>(67.5–69.9)</t>
  </si>
  <si>
    <t>67.7</t>
  </si>
  <si>
    <t>(66.5–69.0)</t>
  </si>
  <si>
    <t>(65.1–67.7)</t>
  </si>
  <si>
    <t>(61.3–63.9)</t>
  </si>
  <si>
    <t>(57.6–60.2)</t>
  </si>
  <si>
    <t>(57.7–60.3)</t>
  </si>
  <si>
    <t>57.8</t>
  </si>
  <si>
    <t>(56.4–59.2)</t>
  </si>
  <si>
    <t>55.3</t>
  </si>
  <si>
    <t>(54.0–56.7)</t>
  </si>
  <si>
    <t>Measure 52022 - Caesarean section rates by country of birth of mother, percentage, ACT residents, 2001-2003 to 2022-2024</t>
  </si>
  <si>
    <t>(22.1–23.8)</t>
  </si>
  <si>
    <t>27.3</t>
  </si>
  <si>
    <t>(26.4–28.1)</t>
  </si>
  <si>
    <t>(26.5–28.1)</t>
  </si>
  <si>
    <t>(29.3–31.1)</t>
  </si>
  <si>
    <t>(30.2–31.9)</t>
  </si>
  <si>
    <t>(30.4–32.2)</t>
  </si>
  <si>
    <t>(34.7–36.6)</t>
  </si>
  <si>
    <t>(39.3–41.4)</t>
  </si>
  <si>
    <t>25.1</t>
  </si>
  <si>
    <t>(20.5–30.4)</t>
  </si>
  <si>
    <t>(23.0–32.7)</t>
  </si>
  <si>
    <t>(24.9–35.6)</t>
  </si>
  <si>
    <t>(23.2–33.4)</t>
  </si>
  <si>
    <t>(22.3–31.8)</t>
  </si>
  <si>
    <t>(23.4–33.3)</t>
  </si>
  <si>
    <t>(37.7–48.8)</t>
  </si>
  <si>
    <t>36.4</t>
  </si>
  <si>
    <t>(30.4–42.7)</t>
  </si>
  <si>
    <t>(18.2–24.3)</t>
  </si>
  <si>
    <t>(21.3–27.9)</t>
  </si>
  <si>
    <t>(23.6–30.3)</t>
  </si>
  <si>
    <t>(27.0–33.7)</t>
  </si>
  <si>
    <t>(27.0–33.5)</t>
  </si>
  <si>
    <t>(27.2–34.2)</t>
  </si>
  <si>
    <t>36.7</t>
  </si>
  <si>
    <t>(33.1–40.4)</t>
  </si>
  <si>
    <t>(37.3–45.8)</t>
  </si>
  <si>
    <t>(14.4–30.0)</t>
  </si>
  <si>
    <t>(22.0–36.6)</t>
  </si>
  <si>
    <t>(16.9–27.5)</t>
  </si>
  <si>
    <t>(25.7–34.6)</t>
  </si>
  <si>
    <t>(25.8–34.5)</t>
  </si>
  <si>
    <t>28.7</t>
  </si>
  <si>
    <t>(24.7–33.0)</t>
  </si>
  <si>
    <t>(34.7–43.8)</t>
  </si>
  <si>
    <t>(34.6–45.2)</t>
  </si>
  <si>
    <t>(26.3–32.1)</t>
  </si>
  <si>
    <t>(27.4–32.8)</t>
  </si>
  <si>
    <t>30.5</t>
  </si>
  <si>
    <t>(28.2–32.8)</t>
  </si>
  <si>
    <t>(33.8–37.7)</t>
  </si>
  <si>
    <t>(33.0–36.3)</t>
  </si>
  <si>
    <t>(34.4–37.6)</t>
  </si>
  <si>
    <t>(39.7–42.8)</t>
  </si>
  <si>
    <t>(45.9–48.9)</t>
  </si>
  <si>
    <t>(16.8–27.5)</t>
  </si>
  <si>
    <t>(28.5–40.8)</t>
  </si>
  <si>
    <t>(20.9–31.3)</t>
  </si>
  <si>
    <t>(29.7–40.2)</t>
  </si>
  <si>
    <t>(34.8–45.0)</t>
  </si>
  <si>
    <t>(28.2–37.6)</t>
  </si>
  <si>
    <t>(35.7–45.3)</t>
  </si>
  <si>
    <t>(43.9–54.8)</t>
  </si>
  <si>
    <t>(24.2–41.3)</t>
  </si>
  <si>
    <t>(28.4–44.9)</t>
  </si>
  <si>
    <t>(26.5–40.5)</t>
  </si>
  <si>
    <t>(38.2–50.7)</t>
  </si>
  <si>
    <t>(35.0–46.1)</t>
  </si>
  <si>
    <t>(34.4–44.7)</t>
  </si>
  <si>
    <t>42.1</t>
  </si>
  <si>
    <t>(37.2–47.2)</t>
  </si>
  <si>
    <t>52.3</t>
  </si>
  <si>
    <t>(47.2–57.4)</t>
  </si>
  <si>
    <t>Measure 52023 - Caesarean section rates by Robson's classification, percentage, ACT residents, 2007-2009 to 2022-2024</t>
  </si>
  <si>
    <t>(13.5–15.8)</t>
  </si>
  <si>
    <t>(16.4–18.8)</t>
  </si>
  <si>
    <t>(15.2–17.5)</t>
  </si>
  <si>
    <t>(15.0–17.5)</t>
  </si>
  <si>
    <t>(20.1–23.0)</t>
  </si>
  <si>
    <t>21.0</t>
  </si>
  <si>
    <t>(19.6–22.6)</t>
  </si>
  <si>
    <t>(43.0–47.6)</t>
  </si>
  <si>
    <t>50.9</t>
  </si>
  <si>
    <t>(48.7–53.1)</t>
  </si>
  <si>
    <t>(43.6–47.5)</t>
  </si>
  <si>
    <t>44.3</t>
  </si>
  <si>
    <t>(42.5–46.1)</t>
  </si>
  <si>
    <t>52.7</t>
  </si>
  <si>
    <t>(51.0–54.4)</t>
  </si>
  <si>
    <t>58.0</t>
  </si>
  <si>
    <t>(56.3–59.6)</t>
  </si>
  <si>
    <t>(1.9–3.0)</t>
  </si>
  <si>
    <t>(2.3–3.4)</t>
  </si>
  <si>
    <t>(19.3–24.0)</t>
  </si>
  <si>
    <t>(17.5–21.3)</t>
  </si>
  <si>
    <t>(13.8–16.9)</t>
  </si>
  <si>
    <t>18.2</t>
  </si>
  <si>
    <t>(16.6–19.8)</t>
  </si>
  <si>
    <t>25.9</t>
  </si>
  <si>
    <t>(23.9–28.0)</t>
  </si>
  <si>
    <t>(74.5–78.7)</t>
  </si>
  <si>
    <t>81.9</t>
  </si>
  <si>
    <t>(80.0–83.7)</t>
  </si>
  <si>
    <t>(80.5–83.6)</t>
  </si>
  <si>
    <t>(79.5–82.7)</t>
  </si>
  <si>
    <t>(82.3–85.3)</t>
  </si>
  <si>
    <t>86.5</t>
  </si>
  <si>
    <t>(85.0–87.8)</t>
  </si>
  <si>
    <t>91.5</t>
  </si>
  <si>
    <t>(87.7–94.2)</t>
  </si>
  <si>
    <t>89.6</t>
  </si>
  <si>
    <t>(85.7–92.6)</t>
  </si>
  <si>
    <t>90.5</t>
  </si>
  <si>
    <t>(86.8–93.2)</t>
  </si>
  <si>
    <t>(85.6–92.2)</t>
  </si>
  <si>
    <t>91.8</t>
  </si>
  <si>
    <t>(88.4–94.3)</t>
  </si>
  <si>
    <t>(91.4–96.2)</t>
  </si>
  <si>
    <t>88.5</t>
  </si>
  <si>
    <t>(83.7–92.0)</t>
  </si>
  <si>
    <t>(81.9–91.0)</t>
  </si>
  <si>
    <t>87.7</t>
  </si>
  <si>
    <t>(82.9–91.3)</t>
  </si>
  <si>
    <t>(79.6–88.7)</t>
  </si>
  <si>
    <t>89.2</t>
  </si>
  <si>
    <t>(84.7–92.5)</t>
  </si>
  <si>
    <t>(81.0–89.8)</t>
  </si>
  <si>
    <t>59.3</t>
  </si>
  <si>
    <t>(52.8–65.5)</t>
  </si>
  <si>
    <t>61.8</t>
  </si>
  <si>
    <t>(55.5–67.7)</t>
  </si>
  <si>
    <t>(62.7–73.9)</t>
  </si>
  <si>
    <t>69.0</t>
  </si>
  <si>
    <t>(63.1–74.3)</t>
  </si>
  <si>
    <t>(62.2–74.4)</t>
  </si>
  <si>
    <t>(74.0–84.2)</t>
  </si>
  <si>
    <t>31.1</t>
  </si>
  <si>
    <t>(25.8–32.6)</t>
  </si>
  <si>
    <t>36.5</t>
  </si>
  <si>
    <t>(33.0–40.0)</t>
  </si>
  <si>
    <t>(32.7–39.2)</t>
  </si>
  <si>
    <t>(37.1–43.9)</t>
  </si>
  <si>
    <t>46.4</t>
  </si>
  <si>
    <t>(42.9–49.9)</t>
  </si>
  <si>
    <t>47.7</t>
  </si>
  <si>
    <t>(44.1–51.4)</t>
  </si>
  <si>
    <t>Measure 52024 - Caesarean section rates by Robson's subclassification, percentage, ACT residents, 2007-2009 to 2022-2024</t>
  </si>
  <si>
    <t>(30.8–35.6)</t>
  </si>
  <si>
    <t>(37.5–42.3)</t>
  </si>
  <si>
    <t>(32.6–36.6)</t>
  </si>
  <si>
    <t>(32.7–36.5)</t>
  </si>
  <si>
    <t>(39.7–43.4)</t>
  </si>
  <si>
    <t>(98.8–100.0)</t>
  </si>
  <si>
    <t>(99.0–100.0)</t>
  </si>
  <si>
    <t>(99.1–100.0)</t>
  </si>
  <si>
    <t>(99.4–100.0)</t>
  </si>
  <si>
    <t>(99.6–100.0)</t>
  </si>
  <si>
    <t>(5.3–8.4)</t>
  </si>
  <si>
    <t>(5.6–8.6)</t>
  </si>
  <si>
    <t>(4.3–6.7)</t>
  </si>
  <si>
    <t>(5.9–8.2)</t>
  </si>
  <si>
    <t>(7.7–10.7)</t>
  </si>
  <si>
    <t>(98.0–100.0)</t>
  </si>
  <si>
    <t>(98.3–100.0)</t>
  </si>
  <si>
    <t>(98.4–100.0)</t>
  </si>
  <si>
    <t>(98.6–100.0)</t>
  </si>
  <si>
    <t>Measure 52025 - Babies by gestational age, percentage, ACT residents, 2001 to 2024</t>
  </si>
  <si>
    <t>(6.9–8.6)</t>
  </si>
  <si>
    <t>(6.4–7.9)</t>
  </si>
  <si>
    <t>(6.0–7.5)</t>
  </si>
  <si>
    <t>(7.2–8.9)</t>
  </si>
  <si>
    <t>(6.6–8.1)</t>
  </si>
  <si>
    <t>(6.9–8.5)</t>
  </si>
  <si>
    <t>(6.2–7.6)</t>
  </si>
  <si>
    <t>(6.3–7.7)</t>
  </si>
  <si>
    <t>(6.8–8.3)</t>
  </si>
  <si>
    <t>(7.0–8.5)</t>
  </si>
  <si>
    <t>(7.3–8.8)</t>
  </si>
  <si>
    <t>(7.1–8.5)</t>
  </si>
  <si>
    <t>(7.6–9.1)</t>
  </si>
  <si>
    <t>(7.5–9.0)</t>
  </si>
  <si>
    <t>(7.4–8.9)</t>
  </si>
  <si>
    <t>(6.8–8.2)</t>
  </si>
  <si>
    <t>(6.4–7.7)</t>
  </si>
  <si>
    <t>(89.7–91.5)</t>
  </si>
  <si>
    <t>90.1</t>
  </si>
  <si>
    <t>(89.2–91.0)</t>
  </si>
  <si>
    <t>91.6</t>
  </si>
  <si>
    <t>(90.7–92.4)</t>
  </si>
  <si>
    <t>(89.3–91.1)</t>
  </si>
  <si>
    <t>90.8</t>
  </si>
  <si>
    <t>(89.8–91.6)</t>
  </si>
  <si>
    <t>(90.0–91.6)</t>
  </si>
  <si>
    <t>91.9</t>
  </si>
  <si>
    <t>(91.1–92.6)</t>
  </si>
  <si>
    <t>91.4</t>
  </si>
  <si>
    <t>(90.5–92.1)</t>
  </si>
  <si>
    <t>91.3</t>
  </si>
  <si>
    <t>(90.6–92.1)</t>
  </si>
  <si>
    <t>91.2</t>
  </si>
  <si>
    <t>(90.4–92.0)</t>
  </si>
  <si>
    <t>(90.7–92.2)</t>
  </si>
  <si>
    <t>(90.4–91.9)</t>
  </si>
  <si>
    <t>91.7</t>
  </si>
  <si>
    <t>(90.9–92.4)</t>
  </si>
  <si>
    <t>92.1</t>
  </si>
  <si>
    <t>(91.4–92.8)</t>
  </si>
  <si>
    <t>92.7</t>
  </si>
  <si>
    <t>(92.0–93.4)</t>
  </si>
  <si>
    <t>92.2</t>
  </si>
  <si>
    <t>(91.4–92.9)</t>
  </si>
  <si>
    <t>(90.5–92.0)</t>
  </si>
  <si>
    <t>(90.3–91.9)</t>
  </si>
  <si>
    <t>(0.4–0.7)</t>
  </si>
  <si>
    <t>0.3</t>
  </si>
  <si>
    <t>(0.2–0.4)</t>
  </si>
  <si>
    <t>0.4</t>
  </si>
  <si>
    <t>(0.1–0.4)</t>
  </si>
  <si>
    <t>(0.2–0.6)</t>
  </si>
  <si>
    <t>(0.2–0.5)</t>
  </si>
  <si>
    <t>(0.3–0.6)</t>
  </si>
  <si>
    <t>(0.4–0.8)</t>
  </si>
  <si>
    <t>(0.4–0.9)</t>
  </si>
  <si>
    <t>Measure 52026 - Babies by birthweight, percentage, ACT residents, 2001 to 2024</t>
  </si>
  <si>
    <t>(5.4–7.0)</t>
  </si>
  <si>
    <t>5.9</t>
  </si>
  <si>
    <t>(5.2–6.6)</t>
  </si>
  <si>
    <t>(4.7–6.1)</t>
  </si>
  <si>
    <t>(6.2–7.7)</t>
  </si>
  <si>
    <t>(5.7–7.1)</t>
  </si>
  <si>
    <t>(5.5–6.9)</t>
  </si>
  <si>
    <t>(5.0–6.3)</t>
  </si>
  <si>
    <t>(5.4–6.7)</t>
  </si>
  <si>
    <t>(6.1–7.6)</t>
  </si>
  <si>
    <t>(5.8–7.2)</t>
  </si>
  <si>
    <t>(6.1–7.4)</t>
  </si>
  <si>
    <t>(5.8–7.1)</t>
  </si>
  <si>
    <t>(6.2–7.5)</t>
  </si>
  <si>
    <t>(7.1–8.6)</t>
  </si>
  <si>
    <t>(12.4–14.5)</t>
  </si>
  <si>
    <t>(13.0–15.1)</t>
  </si>
  <si>
    <t>(13.1–15.2)</t>
  </si>
  <si>
    <t>(13.4–15.4)</t>
  </si>
  <si>
    <t>(13.3–15.3)</t>
  </si>
  <si>
    <t>(13.8–15.8)</t>
  </si>
  <si>
    <t>(15.8–17.8)</t>
  </si>
  <si>
    <t>(16.0–17.9)</t>
  </si>
  <si>
    <t>17.7</t>
  </si>
  <si>
    <t>(16.7–18.8)</t>
  </si>
  <si>
    <t>(32.2–35.1)</t>
  </si>
  <si>
    <t>(33.8–36.8)</t>
  </si>
  <si>
    <t>(30.4–33.2)</t>
  </si>
  <si>
    <t>(34.3–37.2)</t>
  </si>
  <si>
    <t>(34.0–36.8)</t>
  </si>
  <si>
    <t>(34.5–37.2)</t>
  </si>
  <si>
    <t>(33.3–36.0)</t>
  </si>
  <si>
    <t>(34.6–37.2)</t>
  </si>
  <si>
    <t>(33.7–36.4)</t>
  </si>
  <si>
    <t>(36.8–39.4)</t>
  </si>
  <si>
    <t>36.6</t>
  </si>
  <si>
    <t>(35.3–37.9)</t>
  </si>
  <si>
    <t>(36.4–39.0)</t>
  </si>
  <si>
    <t>(36.2–38.8)</t>
  </si>
  <si>
    <t>(36.6–39.1)</t>
  </si>
  <si>
    <t>(35.9–38.5)</t>
  </si>
  <si>
    <t>(35.9–38.6)</t>
  </si>
  <si>
    <t>(36.3–39.0)</t>
  </si>
  <si>
    <t>(37.2–39.8)</t>
  </si>
  <si>
    <t>38.3</t>
  </si>
  <si>
    <t>(37.0–39.6)</t>
  </si>
  <si>
    <t>(35.8–38.5)</t>
  </si>
  <si>
    <t>(36.6–39.3)</t>
  </si>
  <si>
    <t>(32.0–34.9)</t>
  </si>
  <si>
    <t>(31.0–33.9)</t>
  </si>
  <si>
    <t>(29.5–32.3)</t>
  </si>
  <si>
    <t>33.2</t>
  </si>
  <si>
    <t>(31.7–34.6)</t>
  </si>
  <si>
    <t>(29.3–32.1)</t>
  </si>
  <si>
    <t>32.6</t>
  </si>
  <si>
    <t>(31.2–34.0)</t>
  </si>
  <si>
    <t>(29.8–32.4)</t>
  </si>
  <si>
    <t>(31.0–33.7)</t>
  </si>
  <si>
    <t>(31.2–33.9)</t>
  </si>
  <si>
    <t>31.7</t>
  </si>
  <si>
    <t>(30.4–33.0)</t>
  </si>
  <si>
    <t>(30.2–32.8)</t>
  </si>
  <si>
    <t>(28.2–30.7)</t>
  </si>
  <si>
    <t>(29.3–31.7)</t>
  </si>
  <si>
    <t>29.6</t>
  </si>
  <si>
    <t>(28.4–30.8)</t>
  </si>
  <si>
    <t>(28.0–30.4)</t>
  </si>
  <si>
    <t>(28.3–30.7)</t>
  </si>
  <si>
    <t>29.4</t>
  </si>
  <si>
    <t>(28.1–30.6)</t>
  </si>
  <si>
    <t>28.6</t>
  </si>
  <si>
    <t>(27.4–29.8)</t>
  </si>
  <si>
    <t>(27.5–29.9)</t>
  </si>
  <si>
    <t>(26.8–29.3)</t>
  </si>
  <si>
    <t>(13.7–15.9)</t>
  </si>
  <si>
    <t>(13.4–15.6)</t>
  </si>
  <si>
    <t>(13.2–15.4)</t>
  </si>
  <si>
    <t>(11.8–13.8)</t>
  </si>
  <si>
    <t>(10.5–12.3)</t>
  </si>
  <si>
    <t>(11.1–13.0)</t>
  </si>
  <si>
    <t>(10.8–12.6)</t>
  </si>
  <si>
    <t>11.9</t>
  </si>
  <si>
    <t>(11.0–12.9)</t>
  </si>
  <si>
    <t>(10.7–12.5)</t>
  </si>
  <si>
    <t>(9.9–11.5)</t>
  </si>
  <si>
    <t>(10.4–12.1)</t>
  </si>
  <si>
    <t>9.4</t>
  </si>
  <si>
    <t>(8.6–10.2)</t>
  </si>
  <si>
    <t>(8.8–10.4)</t>
  </si>
  <si>
    <t>(8.6–10.1)</t>
  </si>
  <si>
    <t>(8.4–10.0)</t>
  </si>
  <si>
    <t>8.9</t>
  </si>
  <si>
    <t>(8.2–9.7)</t>
  </si>
  <si>
    <t>(9.4–11.0)</t>
  </si>
  <si>
    <t>9.5</t>
  </si>
  <si>
    <t>(8.7–10.3)</t>
  </si>
  <si>
    <t>(8.1–9.7)</t>
  </si>
  <si>
    <t>Measure 52027 - Aboriginal and Torres Strait Islander low birthweight babies (singleton, live born and less than 2500 grams), percentage, ACT residents, 2001 to 2024</t>
  </si>
  <si>
    <t>(5.5–26.1)</t>
  </si>
  <si>
    <t>(4.3–21.4)</t>
  </si>
  <si>
    <t>(3.7–18.6)</t>
  </si>
  <si>
    <t>(10.0–29.8)</t>
  </si>
  <si>
    <t>(8.9–24.7)</t>
  </si>
  <si>
    <t>10.8</t>
  </si>
  <si>
    <t>(5.6–19.9)</t>
  </si>
  <si>
    <t>(6.1–21.5)</t>
  </si>
  <si>
    <t>13.5</t>
  </si>
  <si>
    <t>(7.5–23.1)</t>
  </si>
  <si>
    <t>(7.5–24.3)</t>
  </si>
  <si>
    <t>(7.0–24.5)</t>
  </si>
  <si>
    <t>(9.8–26.9)</t>
  </si>
  <si>
    <t>(3.0–13.5)</t>
  </si>
  <si>
    <t>(9.2–23.7)</t>
  </si>
  <si>
    <t>(5.8–18.3)</t>
  </si>
  <si>
    <t>(12.2–26.6)</t>
  </si>
  <si>
    <t>(2.2–11.5)</t>
  </si>
  <si>
    <t>(8.4–21.9)</t>
  </si>
  <si>
    <t>(7.0–18.5)</t>
  </si>
  <si>
    <t>12.6</t>
  </si>
  <si>
    <t>(7.8–19.8)</t>
  </si>
  <si>
    <t>(4.3–14.7)</t>
  </si>
  <si>
    <t>(5.4–16.2)</t>
  </si>
  <si>
    <t>(2.1–9.7)</t>
  </si>
  <si>
    <t>(7.3–18.1)</t>
  </si>
  <si>
    <t>(8.0–19.2)</t>
  </si>
  <si>
    <t>Measure 52028 - Low birthweight babies (singleton, live born and less than 2500 grams), percentage, ACT residents, 2001 to 2024</t>
  </si>
  <si>
    <t>(4.9–6.3)</t>
  </si>
  <si>
    <t>(4.1–5.4)</t>
  </si>
  <si>
    <t>(5.7–7.2)</t>
  </si>
  <si>
    <t>(5.4–6.8)</t>
  </si>
  <si>
    <t>(5.0–6.4)</t>
  </si>
  <si>
    <t>(4.4–5.6)</t>
  </si>
  <si>
    <t>(5.7–7.0)</t>
  </si>
  <si>
    <t>(5.6–6.9)</t>
  </si>
  <si>
    <t>(5.5–6.8)</t>
  </si>
  <si>
    <t>Measure 52029 - Apgar scores at 5 minutes after birth (live born babies), percentage, ACT residents, 2001 to 2024</t>
  </si>
  <si>
    <t>(98.1–98.9)</t>
  </si>
  <si>
    <t>(98.0–98.8)</t>
  </si>
  <si>
    <t>99.1</t>
  </si>
  <si>
    <t>(98.7–99.3)</t>
  </si>
  <si>
    <t>(97.5–98.3)</t>
  </si>
  <si>
    <t>97.7</t>
  </si>
  <si>
    <t>(97.2–98.0)</t>
  </si>
  <si>
    <t>(97.6–98.4)</t>
  </si>
  <si>
    <t>98.1</t>
  </si>
  <si>
    <t>(97.7–98.5)</t>
  </si>
  <si>
    <t>(97.6–98.3)</t>
  </si>
  <si>
    <t>(97.7–98.4)</t>
  </si>
  <si>
    <t>(97.3–98.1)</t>
  </si>
  <si>
    <t>97.4</t>
  </si>
  <si>
    <t>(96.9–97.8)</t>
  </si>
  <si>
    <t>Measure 52030 - Women who gave birth by gestational diabetes status, percentage, ACT residents, 2014 to 2024</t>
  </si>
  <si>
    <t>90.0</t>
  </si>
  <si>
    <t>(89.2–90.8)</t>
  </si>
  <si>
    <t>(85.4–87.2)</t>
  </si>
  <si>
    <t>(83.9–85.8)</t>
  </si>
  <si>
    <t>79.8</t>
  </si>
  <si>
    <t>78.9</t>
  </si>
  <si>
    <t>(77.8–80.0)</t>
  </si>
  <si>
    <t>81.6</t>
  </si>
  <si>
    <t>(80.5–82.6)</t>
  </si>
  <si>
    <t>78.5</t>
  </si>
  <si>
    <t>(77.4–79.6)</t>
  </si>
  <si>
    <t>78.6</t>
  </si>
  <si>
    <t>(77.4–79.7)</t>
  </si>
  <si>
    <t>76.5</t>
  </si>
  <si>
    <t>(75.3–77.7)</t>
  </si>
  <si>
    <t>(9.2–10.8)</t>
  </si>
  <si>
    <t>(12.8–14.6)</t>
  </si>
  <si>
    <t>(20.0–22.2)</t>
  </si>
  <si>
    <t>18.4</t>
  </si>
  <si>
    <t>(17.4–19.5)</t>
  </si>
  <si>
    <t>(20.4–22.6)</t>
  </si>
  <si>
    <t>(20.3–22.6)</t>
  </si>
  <si>
    <t>23.5</t>
  </si>
  <si>
    <t>(22.3–24.7)</t>
  </si>
  <si>
    <t>Measure 52031 - Perinatal mortality rate, per 1000 births, percentage, ACT residents, 2001 to 2024</t>
  </si>
  <si>
    <t>9.0</t>
  </si>
  <si>
    <t>(6.5–12.5)</t>
  </si>
  <si>
    <t>(6.0–11.7)</t>
  </si>
  <si>
    <t>(10.3–17.4)</t>
  </si>
  <si>
    <t>(8.0–14.3)</t>
  </si>
  <si>
    <t>(8.7–15.1)</t>
  </si>
  <si>
    <t>(8.5–14.6)</t>
  </si>
  <si>
    <t>(7.8–13.7)</t>
  </si>
  <si>
    <t>(9.5–15.8)</t>
  </si>
  <si>
    <t>(5.3–10.2)</t>
  </si>
  <si>
    <t>(8.8–14.8)</t>
  </si>
  <si>
    <t>10.6</t>
  </si>
  <si>
    <t>(8.2–13.8)</t>
  </si>
  <si>
    <t>(5.6–10.4)</t>
  </si>
  <si>
    <t>(8.3–13.7)</t>
  </si>
  <si>
    <t>(6.2–11.1)</t>
  </si>
  <si>
    <t>(7.3–12.4)</t>
  </si>
  <si>
    <t>(8.0–13.5)</t>
  </si>
  <si>
    <t>(7.5–13.0)</t>
  </si>
  <si>
    <t>(5.8–10.5)</t>
  </si>
  <si>
    <t>(5.5–10.2)</t>
  </si>
  <si>
    <t>(6.0–10.8)</t>
  </si>
  <si>
    <t>(7.1–12.3)</t>
  </si>
  <si>
    <t>(12.9–19.9)</t>
  </si>
  <si>
    <t>(10.2–16.5)</t>
  </si>
  <si>
    <t>Measure 52032 - Women who gave birth by method of birth and age, percentage, ACT residents, 2001-2003 to 2022-2024</t>
  </si>
  <si>
    <t>(85.9–92.2)</t>
  </si>
  <si>
    <t>(82.1–89.6)</t>
  </si>
  <si>
    <t>(81.4–89.0)</t>
  </si>
  <si>
    <t>(81.6–89.5)</t>
  </si>
  <si>
    <t>(80.7–89.6)</t>
  </si>
  <si>
    <t>(75.7–87.7)</t>
  </si>
  <si>
    <t>75.2</t>
  </si>
  <si>
    <t>(67.8–81.3)</t>
  </si>
  <si>
    <t>(69.4–86.0)</t>
  </si>
  <si>
    <t>(7.8–14.1)</t>
  </si>
  <si>
    <t>(10.4–17.9)</t>
  </si>
  <si>
    <t>(11.0–18.6)</t>
  </si>
  <si>
    <t>(10.5–18.4)</t>
  </si>
  <si>
    <t>(10.4–19.3)</t>
  </si>
  <si>
    <t>(12.3–24.3)</t>
  </si>
  <si>
    <t>(18.7–32.2)</t>
  </si>
  <si>
    <t>(14.0–30.6)</t>
  </si>
  <si>
    <t>(83.8–87.4)</t>
  </si>
  <si>
    <t>(81.9–85.8)</t>
  </si>
  <si>
    <t>(80.0–84.0)</t>
  </si>
  <si>
    <t>(76.4–80.7)</t>
  </si>
  <si>
    <t>(77.4–81.6)</t>
  </si>
  <si>
    <t>(76.6–81.2)</t>
  </si>
  <si>
    <t>74.6</t>
  </si>
  <si>
    <t>(71.7–77.2)</t>
  </si>
  <si>
    <t>(65.9–72.5)</t>
  </si>
  <si>
    <t>(12.6–16.2)</t>
  </si>
  <si>
    <t>(14.2–18.1)</t>
  </si>
  <si>
    <t>(16.0–20.0)</t>
  </si>
  <si>
    <t>(19.3–23.6)</t>
  </si>
  <si>
    <t>(18.4–22.6)</t>
  </si>
  <si>
    <t>(18.8–23.4)</t>
  </si>
  <si>
    <t>(22.8–28.3)</t>
  </si>
  <si>
    <t>(27.5–34.1)</t>
  </si>
  <si>
    <t>(77.8–80.5)</t>
  </si>
  <si>
    <t>76.0</t>
  </si>
  <si>
    <t>(74.5–77.4)</t>
  </si>
  <si>
    <t>(75.3–78.0)</t>
  </si>
  <si>
    <t>72.8</t>
  </si>
  <si>
    <t>(71.4–74.2)</t>
  </si>
  <si>
    <t>72.9</t>
  </si>
  <si>
    <t>(71.5–74.2)</t>
  </si>
  <si>
    <t>73.6</t>
  </si>
  <si>
    <t>(72.2–75.0)</t>
  </si>
  <si>
    <t>(66.5–69.5)</t>
  </si>
  <si>
    <t>64.2</t>
  </si>
  <si>
    <t>(62.6–65.8)</t>
  </si>
  <si>
    <t>(19.5–22.2)</t>
  </si>
  <si>
    <t>(22.6–25.5)</t>
  </si>
  <si>
    <t>(22.0–24.7)</t>
  </si>
  <si>
    <t>(25.8–28.6)</t>
  </si>
  <si>
    <t>(25.8–28.5)</t>
  </si>
  <si>
    <t>(25.0–27.8)</t>
  </si>
  <si>
    <t>(30.5–33.5)</t>
  </si>
  <si>
    <t>(34.2–37.4)</t>
  </si>
  <si>
    <t>74.5</t>
  </si>
  <si>
    <t>(73.2–75.8)</t>
  </si>
  <si>
    <t>(69.4–72.0)</t>
  </si>
  <si>
    <t>71.4</t>
  </si>
  <si>
    <t>(70.1–72.6)</t>
  </si>
  <si>
    <t>(67.4–69.9)</t>
  </si>
  <si>
    <t>(66.7–69.0)</t>
  </si>
  <si>
    <t>67.4</t>
  </si>
  <si>
    <t>(66.2–68.5)</t>
  </si>
  <si>
    <t>62.8</t>
  </si>
  <si>
    <t>(61.6–64.0)</t>
  </si>
  <si>
    <t>(56.7–59.2)</t>
  </si>
  <si>
    <t>(24.2–26.8)</t>
  </si>
  <si>
    <t>(28.0–30.6)</t>
  </si>
  <si>
    <t>(27.4–29.9)</t>
  </si>
  <si>
    <t>(30.1–32.6)</t>
  </si>
  <si>
    <t>(31.0–33.3)</t>
  </si>
  <si>
    <t>(31.5–33.8)</t>
  </si>
  <si>
    <t>(36.0–38.4)</t>
  </si>
  <si>
    <t>42.0</t>
  </si>
  <si>
    <t>(40.8–43.3)</t>
  </si>
  <si>
    <t>(68.0–72.1)</t>
  </si>
  <si>
    <t>65.0</t>
  </si>
  <si>
    <t>(63.1–66.9)</t>
  </si>
  <si>
    <t>(63.4–66.8)</t>
  </si>
  <si>
    <t>(59.1–62.5)</t>
  </si>
  <si>
    <t>(58.0–61.5)</t>
  </si>
  <si>
    <t>60.7</t>
  </si>
  <si>
    <t>(59.1–62.3)</t>
  </si>
  <si>
    <t>56.6</t>
  </si>
  <si>
    <t>(55.0–58.1)</t>
  </si>
  <si>
    <t>(49.4–52.6)</t>
  </si>
  <si>
    <t>(27.9–32.0)</t>
  </si>
  <si>
    <t>(33.2–36.6)</t>
  </si>
  <si>
    <t>(37.5–40.9)</t>
  </si>
  <si>
    <t>(38.5–42.0)</t>
  </si>
  <si>
    <t>(37.7–40.9)</t>
  </si>
  <si>
    <t>(41.9–45.0)</t>
  </si>
  <si>
    <t>(47.4–50.6)</t>
  </si>
  <si>
    <t>(57.7–67.0)</t>
  </si>
  <si>
    <t>(53.6–62.4)</t>
  </si>
  <si>
    <t>57.6</t>
  </si>
  <si>
    <t>(53.5–61.5)</t>
  </si>
  <si>
    <t>(47.2–54.7)</t>
  </si>
  <si>
    <t>50.1</t>
  </si>
  <si>
    <t>(46.5–53.7)</t>
  </si>
  <si>
    <t>(45.7–53.0)</t>
  </si>
  <si>
    <t>(41.9–48.8)</t>
  </si>
  <si>
    <t>(37.7–44.5)</t>
  </si>
  <si>
    <t>(33.0–42.3)</t>
  </si>
  <si>
    <t>(37.6–46.4)</t>
  </si>
  <si>
    <t>(38.5–46.5)</t>
  </si>
  <si>
    <t>(45.3–52.8)</t>
  </si>
  <si>
    <t>49.9</t>
  </si>
  <si>
    <t>(46.3–53.5)</t>
  </si>
  <si>
    <t>(47.0–54.3)</t>
  </si>
  <si>
    <t>54.6</t>
  </si>
  <si>
    <t>(51.2–58.1)</t>
  </si>
  <si>
    <t>(55.5–62.3)</t>
  </si>
  <si>
    <t>Measure 52033 - Aboriginal and Torres Strait Islander babies (liveborn, singleton) with a healthy birthweight (between 2500 and 4499 grams), percentage, ACT residents, 2009 to 2024</t>
  </si>
  <si>
    <t>(78.4–92.0)</t>
  </si>
  <si>
    <t>88.6</t>
  </si>
  <si>
    <t>(79.7–93.9)</t>
  </si>
  <si>
    <t>(76.2–91.8)</t>
  </si>
  <si>
    <t>93.3</t>
  </si>
  <si>
    <t>(87.4–96.6)</t>
  </si>
  <si>
    <t>(78.6–91.3)</t>
  </si>
  <si>
    <t>(80.9–92.7)</t>
  </si>
  <si>
    <t>(76.4–88.4)</t>
  </si>
  <si>
    <t>94.2</t>
  </si>
  <si>
    <t>(88.4–97.1)</t>
  </si>
  <si>
    <t>88.3</t>
  </si>
  <si>
    <t>(81.9–92.7)</t>
  </si>
  <si>
    <t>(85.7–94.9)</t>
  </si>
  <si>
    <t>89.1</t>
  </si>
  <si>
    <t>(83.6–92.9)</t>
  </si>
  <si>
    <t>87.6</t>
  </si>
  <si>
    <t>(81.4–91.9)</t>
  </si>
  <si>
    <t>(84.5–94.0)</t>
  </si>
  <si>
    <t>(88.5–96.1)</t>
  </si>
  <si>
    <t>87.4</t>
  </si>
  <si>
    <t>(82.0–91.3)</t>
  </si>
  <si>
    <t>88.8</t>
  </si>
  <si>
    <t>(83.4–92.5)</t>
  </si>
  <si>
    <t>Measure 52034 - Aboriginal and Torres Strait Islander women with 5 or more antenatal visits, percentage, ACT residents, 2001 to 2022</t>
  </si>
  <si>
    <t>93.5</t>
  </si>
  <si>
    <t>(79.3–98.2)</t>
  </si>
  <si>
    <t>(92.3–100.0)</t>
  </si>
  <si>
    <t>(83.9–98.7)</t>
  </si>
  <si>
    <t>(91.0–100.0)</t>
  </si>
  <si>
    <t>97.6</t>
  </si>
  <si>
    <t>(87.7–99.6)</t>
  </si>
  <si>
    <t>97.3</t>
  </si>
  <si>
    <t>(86.2–99.5)</t>
  </si>
  <si>
    <t>94.7</t>
  </si>
  <si>
    <t>(82.7–98.5)</t>
  </si>
  <si>
    <t>(90.6–99.7)</t>
  </si>
  <si>
    <t>(90.4–100.0)</t>
  </si>
  <si>
    <t>81.8</t>
  </si>
  <si>
    <t>(69.7–89.8)</t>
  </si>
  <si>
    <t>75.7</t>
  </si>
  <si>
    <t>(64.5–84.2)</t>
  </si>
  <si>
    <t>(59.5–78.0)</t>
  </si>
  <si>
    <t>70.0</t>
  </si>
  <si>
    <t>(59.9–78.5)</t>
  </si>
  <si>
    <t>(63.7–81.6)</t>
  </si>
  <si>
    <t>76.9</t>
  </si>
  <si>
    <t>(68.1–83.8)</t>
  </si>
  <si>
    <t>(73.2–88.5)</t>
  </si>
  <si>
    <t>85.0</t>
  </si>
  <si>
    <t>(76.7–90.7)</t>
  </si>
  <si>
    <t>87.3</t>
  </si>
  <si>
    <t>(80.1–92.1)</t>
  </si>
  <si>
    <t>(78.4–91.2)</t>
  </si>
  <si>
    <t>88.2</t>
  </si>
  <si>
    <t>(80.8–93.0)</t>
  </si>
  <si>
    <t>(74.4–88.3)</t>
  </si>
  <si>
    <t>(77.8–90.6)</t>
  </si>
  <si>
    <t>Measure 52035 - Aboriginal and Torres Strait Islander women with 5 or more antenatal visits who gave birth after 32 weeks gestation, percentage, ACT residents, 2001 to 2022</t>
  </si>
  <si>
    <t>93.1</t>
  </si>
  <si>
    <t>(78.0–98.1)</t>
  </si>
  <si>
    <t>(92.0–100.0)</t>
  </si>
  <si>
    <t>95.0</t>
  </si>
  <si>
    <t>(83.5–98.6)</t>
  </si>
  <si>
    <t>(91.4–100.0)</t>
  </si>
  <si>
    <t>(90.4–99.7)</t>
  </si>
  <si>
    <t>(71.3–91.0)</t>
  </si>
  <si>
    <t>75.8</t>
  </si>
  <si>
    <t>(64.2–84.5)</t>
  </si>
  <si>
    <t>70.8</t>
  </si>
  <si>
    <t>(60.6–79.2)</t>
  </si>
  <si>
    <t>69.7</t>
  </si>
  <si>
    <t>(59.5–78.2)</t>
  </si>
  <si>
    <t>74.4</t>
  </si>
  <si>
    <t>(64.6–82.3)</t>
  </si>
  <si>
    <t>78.1</t>
  </si>
  <si>
    <t>(69.3–84.9)</t>
  </si>
  <si>
    <t>(79.6–92.8)</t>
  </si>
  <si>
    <t>(79.8–92.0)</t>
  </si>
  <si>
    <t>(79.1–91.7)</t>
  </si>
  <si>
    <t>88.1</t>
  </si>
  <si>
    <t>(80.7–92.9)</t>
  </si>
  <si>
    <t>83.0</t>
  </si>
  <si>
    <t>(75.0–88.9)</t>
  </si>
  <si>
    <t>Measure 52036 - Aboriginal and Torres Strait Islander women who gave birth by age group, percentage, ACT residents, 2002-2004 to 2020-2022</t>
  </si>
  <si>
    <t>(10.2–21.1)</t>
  </si>
  <si>
    <t>(8.5–17.2)</t>
  </si>
  <si>
    <t>(14.2–25.0)</t>
  </si>
  <si>
    <t>(10.6–19.2)</t>
  </si>
  <si>
    <t>(5.4–11.6)</t>
  </si>
  <si>
    <t>(6.3–12.5)</t>
  </si>
  <si>
    <t>(3.2–7.9)</t>
  </si>
  <si>
    <t>(18.7–31.9)</t>
  </si>
  <si>
    <t>(21.3–32.9)</t>
  </si>
  <si>
    <t>(26.9–39.8)</t>
  </si>
  <si>
    <t>21.8</t>
  </si>
  <si>
    <t>(17.2–27.2)</t>
  </si>
  <si>
    <t>(26.0–36.4)</t>
  </si>
  <si>
    <t>(18.3–27.2)</t>
  </si>
  <si>
    <t>(19.9–28.7)</t>
  </si>
  <si>
    <t>(21.5–35.1)</t>
  </si>
  <si>
    <t>(20.9–32.4)</t>
  </si>
  <si>
    <t>(18.6–30.4)</t>
  </si>
  <si>
    <t>(26.5–37.8)</t>
  </si>
  <si>
    <t>26.3</t>
  </si>
  <si>
    <t>(21.7–31.6)</t>
  </si>
  <si>
    <t>(26.3–36.2)</t>
  </si>
  <si>
    <t>34.5</t>
  </si>
  <si>
    <t>(29.7–39.6)</t>
  </si>
  <si>
    <t>(17.0–29.9)</t>
  </si>
  <si>
    <t>(16.0–26.6)</t>
  </si>
  <si>
    <t>(7.8–16.7)</t>
  </si>
  <si>
    <t>(13.0–22.2)</t>
  </si>
  <si>
    <t>(15.9–24.9)</t>
  </si>
  <si>
    <t>(19.6–28.7)</t>
  </si>
  <si>
    <t>(20.1–29.0)</t>
  </si>
  <si>
    <t>(6.2–15.4)</t>
  </si>
  <si>
    <t>(10.1–19.2)</t>
  </si>
  <si>
    <t>(8.6–17.8)</t>
  </si>
  <si>
    <t>(11.0–19.6)</t>
  </si>
  <si>
    <t>(11.1–19.1)</t>
  </si>
  <si>
    <t>(10.5–17.8)</t>
  </si>
  <si>
    <t>(9.1–16.0)</t>
  </si>
  <si>
    <t>Measure 52037 - Women who gave birth by BMI categories, percentage, ACT residents, 2012 to 2022</t>
  </si>
  <si>
    <t>(4.2–5.5)</t>
  </si>
  <si>
    <t>(3.5–4.7)</t>
  </si>
  <si>
    <t>(3.2–4.2)</t>
  </si>
  <si>
    <t>56.0</t>
  </si>
  <si>
    <t>(54.5–57.4)</t>
  </si>
  <si>
    <t>(54.9–57.8)</t>
  </si>
  <si>
    <t>55.2</t>
  </si>
  <si>
    <t>(53.8–56.6)</t>
  </si>
  <si>
    <t>56.1</t>
  </si>
  <si>
    <t>(54.7–57.5)</t>
  </si>
  <si>
    <t>(52.0–54.8)</t>
  </si>
  <si>
    <t>51.3</t>
  </si>
  <si>
    <t>(49.9–52.7)</t>
  </si>
  <si>
    <t>52.4</t>
  </si>
  <si>
    <t>(51.0–53.8)</t>
  </si>
  <si>
    <t>(49.6–52.4)</t>
  </si>
  <si>
    <t>(48.4–51.3)</t>
  </si>
  <si>
    <t>(45.5–48.3)</t>
  </si>
  <si>
    <t>(44.3–47.2)</t>
  </si>
  <si>
    <t>23.2</t>
  </si>
  <si>
    <t>(22.0–24.5)</t>
  </si>
  <si>
    <t>23.6</t>
  </si>
  <si>
    <t>(22.4–24.9)</t>
  </si>
  <si>
    <t>(23.1–25.5)</t>
  </si>
  <si>
    <t>(22.4–24.8)</t>
  </si>
  <si>
    <t>(23.8–26.2)</t>
  </si>
  <si>
    <t>(24.2–26.7)</t>
  </si>
  <si>
    <t>(25.2–27.7)</t>
  </si>
  <si>
    <t>(25.8–28.4)</t>
  </si>
  <si>
    <t>(28.2–30.8)</t>
  </si>
  <si>
    <t>(29.2–31.8)</t>
  </si>
  <si>
    <t>(14.9–17.1)</t>
  </si>
  <si>
    <t>(14.9–17.0)</t>
  </si>
  <si>
    <t>(15.0–17.0)</t>
  </si>
  <si>
    <t>(16.4–18.5)</t>
  </si>
  <si>
    <t>(17.1–19.2)</t>
  </si>
  <si>
    <t>(17.6–19.8)</t>
  </si>
  <si>
    <t>(18.4–20.6)</t>
  </si>
  <si>
    <t>(19.7–22.0)</t>
  </si>
  <si>
    <t>(20.5–22.9)</t>
  </si>
  <si>
    <t>(20.6–23.0)</t>
  </si>
  <si>
    <t>Measure 52038 - Women who gave birth by BMI categories and maternal age, percentage, ACT residents, 2012 to 2022</t>
  </si>
  <si>
    <t>(9.1–14.3)</t>
  </si>
  <si>
    <t>(5.7–10.3)</t>
  </si>
  <si>
    <t>(7.9–13.1)</t>
  </si>
  <si>
    <t>(5.5–10.1)</t>
  </si>
  <si>
    <t>(6.5–11.6)</t>
  </si>
  <si>
    <t>(5.5–10.6)</t>
  </si>
  <si>
    <t>(5.3–10.4)</t>
  </si>
  <si>
    <t>(5.2–10.4)</t>
  </si>
  <si>
    <t>(4.6–10.0)</t>
  </si>
  <si>
    <t>(1.0–4.4)</t>
  </si>
  <si>
    <t>(1.0–4.9)</t>
  </si>
  <si>
    <t>49.6</t>
  </si>
  <si>
    <t>(45.5–53.7)</t>
  </si>
  <si>
    <t>55.6</t>
  </si>
  <si>
    <t>(51.3–59.8)</t>
  </si>
  <si>
    <t>50.5</t>
  </si>
  <si>
    <t>(46.2–54.7)</t>
  </si>
  <si>
    <t>(49.0–57.5)</t>
  </si>
  <si>
    <t>(42.4–51.4)</t>
  </si>
  <si>
    <t>(44.8–54.2)</t>
  </si>
  <si>
    <t>(44.9–54.4)</t>
  </si>
  <si>
    <t>45.2</t>
  </si>
  <si>
    <t>(40.4–50.1)</t>
  </si>
  <si>
    <t>(44.4–55.0)</t>
  </si>
  <si>
    <t>(41.7–52.5)</t>
  </si>
  <si>
    <t>(33.3–45.0)</t>
  </si>
  <si>
    <t>(19.3–26.2)</t>
  </si>
  <si>
    <t>(19.2–26.4)</t>
  </si>
  <si>
    <t>(19.1–26.2)</t>
  </si>
  <si>
    <t>(18.4–25.5)</t>
  </si>
  <si>
    <t>(21.2–29.1)</t>
  </si>
  <si>
    <t>(21.2–29.4)</t>
  </si>
  <si>
    <t>20.5</t>
  </si>
  <si>
    <t>(16.9–24.6)</t>
  </si>
  <si>
    <t>(19.8–28.1)</t>
  </si>
  <si>
    <t>20.7</t>
  </si>
  <si>
    <t>(16.7–25.3)</t>
  </si>
  <si>
    <t>(17.1–26.0)</t>
  </si>
  <si>
    <t>(26.1–37.3)</t>
  </si>
  <si>
    <t>(13.6–19.7)</t>
  </si>
  <si>
    <t>(11.4–17.4)</t>
  </si>
  <si>
    <t>(13.9–20.2)</t>
  </si>
  <si>
    <t>(14.5–21.0)</t>
  </si>
  <si>
    <t>(16.1–23.2)</t>
  </si>
  <si>
    <t>(14.4–21.6)</t>
  </si>
  <si>
    <t>(18.7–26.7)</t>
  </si>
  <si>
    <t>(18.6–27.5)</t>
  </si>
  <si>
    <t>(24.8–34.7)</t>
  </si>
  <si>
    <t>(22.3–32.9)</t>
  </si>
  <si>
    <t>(4.2–6.7)</t>
  </si>
  <si>
    <t>(4.1–6.5)</t>
  </si>
  <si>
    <t>(4.1–6.4)</t>
  </si>
  <si>
    <t>(4.2–6.5)</t>
  </si>
  <si>
    <t>(4.5–7.1)</t>
  </si>
  <si>
    <t>(2.9–5.1)</t>
  </si>
  <si>
    <t>(2.6–4.7)</t>
  </si>
  <si>
    <t>(1.8–3.6)</t>
  </si>
  <si>
    <t>(1.6–3.3)</t>
  </si>
  <si>
    <t>(1.7–3.6)</t>
  </si>
  <si>
    <t>55.8</t>
  </si>
  <si>
    <t>(53.1–58.6)</t>
  </si>
  <si>
    <t>(53.9–59.2)</t>
  </si>
  <si>
    <t>54.1</t>
  </si>
  <si>
    <t>(51.4–56.7)</t>
  </si>
  <si>
    <t>(56.0–61.3)</t>
  </si>
  <si>
    <t>53.8</t>
  </si>
  <si>
    <t>(51.1–56.4)</t>
  </si>
  <si>
    <t>(46.2–51.8)</t>
  </si>
  <si>
    <t>(48.7–54.4)</t>
  </si>
  <si>
    <t>48.8</t>
  </si>
  <si>
    <t>(46.0–51.6)</t>
  </si>
  <si>
    <t>(46.8–52.7)</t>
  </si>
  <si>
    <t>47.2</t>
  </si>
  <si>
    <t>(44.3–50.1)</t>
  </si>
  <si>
    <t>(40.4–46.4)</t>
  </si>
  <si>
    <t>(20.7–25.3)</t>
  </si>
  <si>
    <t>(21.7–26.3)</t>
  </si>
  <si>
    <t>(22.4–26.9)</t>
  </si>
  <si>
    <t>(19.3–23.7)</t>
  </si>
  <si>
    <t>(21.5–26.1)</t>
  </si>
  <si>
    <t>(22.8–27.6)</t>
  </si>
  <si>
    <t>(23.5–28.5)</t>
  </si>
  <si>
    <t>(25.0–30.0)</t>
  </si>
  <si>
    <t>(22.7–27.8)</t>
  </si>
  <si>
    <t>(27.0–32.3)</t>
  </si>
  <si>
    <t>(26.8–32.3)</t>
  </si>
  <si>
    <t>(14.0–18.1)</t>
  </si>
  <si>
    <t>(12.6–16.4)</t>
  </si>
  <si>
    <t>(14.3–18.2)</t>
  </si>
  <si>
    <t>(12.7–16.5)</t>
  </si>
  <si>
    <t>(15.4–19.4)</t>
  </si>
  <si>
    <t>(16.5–20.9)</t>
  </si>
  <si>
    <t>(20.2–25.2)</t>
  </si>
  <si>
    <t>(18.7–23.4)</t>
  </si>
  <si>
    <t>(22.1–27.3)</t>
  </si>
  <si>
    <t>(2.5–4.2)</t>
  </si>
  <si>
    <t>(2.7–4.5)</t>
  </si>
  <si>
    <t>(2.9–4.7)</t>
  </si>
  <si>
    <t>(2.7–4.3)</t>
  </si>
  <si>
    <t>(1.6–2.9)</t>
  </si>
  <si>
    <t>(2.3–3.9)</t>
  </si>
  <si>
    <t>(1.5–2.7)</t>
  </si>
  <si>
    <t>(1.3–2.6)</t>
  </si>
  <si>
    <t>(56.5–61.3)</t>
  </si>
  <si>
    <t>(57.4–62.0)</t>
  </si>
  <si>
    <t>58.2</t>
  </si>
  <si>
    <t>(56.0–60.5)</t>
  </si>
  <si>
    <t>57.7</t>
  </si>
  <si>
    <t>(55.4–59.8)</t>
  </si>
  <si>
    <t>(54.0–58.3)</t>
  </si>
  <si>
    <t>(52.6–57.0)</t>
  </si>
  <si>
    <t>(52.5–56.9)</t>
  </si>
  <si>
    <t>(51.2–55.7)</t>
  </si>
  <si>
    <t>51.4</t>
  </si>
  <si>
    <t>(49.1–53.6)</t>
  </si>
  <si>
    <t>48.7</t>
  </si>
  <si>
    <t>(46.5–50.9)</t>
  </si>
  <si>
    <t>(44.9–49.4)</t>
  </si>
  <si>
    <t>(21.3–25.4)</t>
  </si>
  <si>
    <t>(20.0–24.0)</t>
  </si>
  <si>
    <t>(21.6–25.6)</t>
  </si>
  <si>
    <t>(22.0–25.8)</t>
  </si>
  <si>
    <t>(22.4–26.1)</t>
  </si>
  <si>
    <t>(25.2–29.1)</t>
  </si>
  <si>
    <t>(23.6–27.5)</t>
  </si>
  <si>
    <t>(24.5–28.4)</t>
  </si>
  <si>
    <t>(25.6–29.6)</t>
  </si>
  <si>
    <t>(27.2–31.1)</t>
  </si>
  <si>
    <t>(30.0–34.3)</t>
  </si>
  <si>
    <t>(12.9–16.3)</t>
  </si>
  <si>
    <t>(13.5–16.9)</t>
  </si>
  <si>
    <t>(13.2–16.4)</t>
  </si>
  <si>
    <t>(13.3–16.5)</t>
  </si>
  <si>
    <t>(14.7–17.9)</t>
  </si>
  <si>
    <t>(14.4–17.6)</t>
  </si>
  <si>
    <t>(15.2–18.5)</t>
  </si>
  <si>
    <t>(15.8–19.2)</t>
  </si>
  <si>
    <t>(17.6–21.1)</t>
  </si>
  <si>
    <t>(18.5–22.0)</t>
  </si>
  <si>
    <t>(17.2–20.7)</t>
  </si>
  <si>
    <t>(2.2–4.4)</t>
  </si>
  <si>
    <t>(1.4–3.3)</t>
  </si>
  <si>
    <t>(1.6–3.5)</t>
  </si>
  <si>
    <t>(1.9–3.9)</t>
  </si>
  <si>
    <t>(2.1–3.9)</t>
  </si>
  <si>
    <t>(1.9–3.7)</t>
  </si>
  <si>
    <t>(1.3–2.8)</t>
  </si>
  <si>
    <t>(0.9–2.2)</t>
  </si>
  <si>
    <t>(1.1–2.4)</t>
  </si>
  <si>
    <t>(1.1–2.5)</t>
  </si>
  <si>
    <t>(51.9–58.0)</t>
  </si>
  <si>
    <t>(47.8–54.0)</t>
  </si>
  <si>
    <t>54.0</t>
  </si>
  <si>
    <t>(51.0–57.0)</t>
  </si>
  <si>
    <t>(49.0–54.8)</t>
  </si>
  <si>
    <t>(48.2–53.8)</t>
  </si>
  <si>
    <t>(46.0–51.4)</t>
  </si>
  <si>
    <t>(47.6–53.3)</t>
  </si>
  <si>
    <t>51.2</t>
  </si>
  <si>
    <t>(48.6–53.9)</t>
  </si>
  <si>
    <t>(45.1–50.5)</t>
  </si>
  <si>
    <t>44.0</t>
  </si>
  <si>
    <t>(41.5–46.6)</t>
  </si>
  <si>
    <t>(44.4–49.8)</t>
  </si>
  <si>
    <t>(21.2–26.5)</t>
  </si>
  <si>
    <t>(24.0–29.5)</t>
  </si>
  <si>
    <t>(23.6–28.9)</t>
  </si>
  <si>
    <t>(23.9–29.1)</t>
  </si>
  <si>
    <t>(25.2–30.2)</t>
  </si>
  <si>
    <t>(26.5–31.4)</t>
  </si>
  <si>
    <t>26.6</t>
  </si>
  <si>
    <t>(24.1–29.1)</t>
  </si>
  <si>
    <t>(24.0–28.7)</t>
  </si>
  <si>
    <t>(27.3–32.2)</t>
  </si>
  <si>
    <t>(29.4–34.3)</t>
  </si>
  <si>
    <t>(26.3–31.3)</t>
  </si>
  <si>
    <t>(15.9–20.7)</t>
  </si>
  <si>
    <t>(17.9–22.8)</t>
  </si>
  <si>
    <t>(15.3–19.9)</t>
  </si>
  <si>
    <t>(16.8–21.3)</t>
  </si>
  <si>
    <t>(16.8–21.1)</t>
  </si>
  <si>
    <t>(17.6–21.9)</t>
  </si>
  <si>
    <t>(18.2–22.7)</t>
  </si>
  <si>
    <t>(18.5–22.8)</t>
  </si>
  <si>
    <t>(19.0–23.5)</t>
  </si>
  <si>
    <t>(20.4–24.8)</t>
  </si>
  <si>
    <t>(20.4–24.9)</t>
  </si>
  <si>
    <t>Measure 52039 - Aboriginal and Torres Strait Islander women who gave birth by Body Mass Index categories, percentage, ACT residents, 2011-2013 to 2020-2022</t>
  </si>
  <si>
    <t>(4.6–12.9)</t>
  </si>
  <si>
    <t>(3.1–8.3)</t>
  </si>
  <si>
    <t>(3.0–7.7)</t>
  </si>
  <si>
    <t>(1.2–4.7)</t>
  </si>
  <si>
    <t>(28.7–43.1)</t>
  </si>
  <si>
    <t>45.1</t>
  </si>
  <si>
    <t>(39.5–50.8)</t>
  </si>
  <si>
    <t>(29.8–40.0)</t>
  </si>
  <si>
    <t>(25.9–35.8)</t>
  </si>
  <si>
    <t>(18.8–31.8)</t>
  </si>
  <si>
    <t>(20.6–30.5)</t>
  </si>
  <si>
    <t>(23.0–32.5)</t>
  </si>
  <si>
    <t>(21.4–30.8)</t>
  </si>
  <si>
    <t>(25.3–39.4)</t>
  </si>
  <si>
    <t>(20.0–29.8)</t>
  </si>
  <si>
    <t>(28.1–38.2)</t>
  </si>
  <si>
    <t>(36.0–46.5)</t>
  </si>
  <si>
    <t>Due to the transition to the Digital Health Record (DHR) system in late 2022, data for some published statistics from 2023 onwards may be unavailable or show fluctuations. We continue to monitor these trends closely and are committed to ensuring accuracy and completeness of all data for transparent reporting. Statistics will be updated as reliable data becomes available.</t>
  </si>
  <si>
    <t>Due to the transition to the Digital Health Record (DHR) system in late 2022, data for some published statistics from 2023 onwards may be unavailable. We continue to monitor these trends closely and are committed to ensuring accuracy and completeness of all data for transparent reporting. Statistics will be updated as reliable data becomes available.</t>
  </si>
  <si>
    <t>Due to the transition to the Digital Health Record (DHR) system in late 2022, data for some published statistics from 2023 onwards may be unavailable. We continue to monitor these trends closely and are committed to ensuring accuracy and completeness of all data for transparent reporting. Statistics will be updated as reliable data becomes available.</t>
  </si>
  <si>
    <t>Due to the transition to the Digital Health Record (DHR) system in late 2022, data for some published statistics in the year 2023 may be unavailable. We continue to monitor these trends closely and are committed to ensuring accuracy and completeness of all data for transparent reporting. Statistics will be updated as reliable data becomes available.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</si>
</sst>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8"/>
      <color theme="1"/>
      <name val="Calibri"/>
      <family val="2"/>
      <scheme val="minor"/>
    </font>
    <font>
      <sz val="24"/>
      <color theme="0"/>
      <name val="Arial"/>
      <family val="2"/>
    </font>
    <font>
      <sz val="9"/>
      <color theme="1"/>
      <name val="Calibri"/>
      <family val="2"/>
      <scheme val="minor"/>
    </font>
    <font>
      <sz val="10"/>
      <color theme="1"/>
      <name val="Calibri"/>
      <family val="2"/>
      <scheme val="minor"/>
    </font>
    <font>
      <u/>
      <sz val="10"/>
      <color theme="10"/>
      <name val="Calibri"/>
      <family val="2"/>
      <scheme val="minor"/>
    </font>
    <font>
      <sz val="9"/>
      <color theme="1"/>
      <name val="Arial"/>
      <family val="2"/>
    </font>
    <font>
      <b/>
      <sz val="10"/>
      <color theme="0"/>
      <name val="Calibri"/>
      <family val="2"/>
      <scheme val="minor"/>
    </font>
    <font>
      <sz val="9"/>
      <color theme="0"/>
      <name val="Arial"/>
      <family val="2"/>
    </font>
    <font>
      <b/>
      <sz val="10"/>
      <color theme="1"/>
      <name val="Calibri"/>
      <family val="2"/>
      <scheme val="minor"/>
    </font>
    <font>
      <b/>
      <sz val="10"/>
      <color rgb="FF000000"/>
      <name val="Calibri"/>
      <family val="2"/>
      <scheme val="minor"/>
    </font>
    <font>
      <u/>
      <sz val="8"/>
      <color theme="10"/>
      <name val="Calibri"/>
      <family val="2"/>
      <scheme val="minor"/>
    </font>
    <font>
      <u/>
      <sz val="8"/>
      <color theme="10"/>
      <name val="Calibri"/>
    </font>
    <font>
      <sz val="8"/>
      <color theme="1"/>
      <name val="Calibri"/>
    </font>
    <font>
      <u/>
      <sz val="10"/>
      <color theme="10"/>
      <name val="Calibri"/>
    </font>
    <font>
      <b/>
      <sz val="10"/>
      <color theme="1"/>
      <name val="Calibri"/>
    </font>
    <font>
      <sz val="10"/>
      <color theme="1"/>
      <name val="Calibri"/>
    </font>
    <font>
      <b/>
      <sz val="8"/>
      <color theme="1"/>
      <name val="Arial"/>
      <family val="2"/>
    </font>
    <font>
      <sz val="8"/>
      <color theme="1"/>
      <name val="Arial"/>
      <family val="2"/>
    </font>
    <font>
      <b/>
      <sz val="8"/>
      <color theme="1"/>
      <name val="Calibri"/>
    </font>
    <font>
      <b/>
      <sz val="9"/>
      <color theme="1"/>
      <name val="Book Antiqua"/>
      <family val="1"/>
    </font>
    <font>
      <i/>
      <sz val="8"/>
      <color theme="1" tint="0.249977111117893"/>
      <name val="Arial"/>
      <family val="2"/>
    </font>
    <font>
      <i/>
      <sz val="8"/>
      <color theme="1"/>
      <name val="Calibri"/>
    </font>
    <font>
      <b/>
      <sz val="10"/>
      <name val="Calibri"/>
      <family val="2"/>
      <scheme val="minor"/>
    </font>
    <font>
      <sz val="10"/>
      <name val="Calibri"/>
      <family val="2"/>
      <scheme val="minor"/>
    </font>
    <font>
      <sz val="10"/>
      <color rgb="FF000000"/>
      <name val="Calibri"/>
      <family val="2"/>
      <scheme val="minor"/>
    </font>
    <font>
      <b/>
      <i/>
      <sz val="10"/>
      <color rgb="FF000000"/>
      <name val="Calibri"/>
      <family val="2"/>
      <scheme val="minor"/>
    </font>
    <font>
      <i/>
      <sz val="10"/>
      <name val="Calibri"/>
      <family val="2"/>
      <scheme val="minor"/>
    </font>
    <font>
      <i/>
      <sz val="10"/>
      <color theme="1"/>
      <name val="Calibri"/>
      <family val="2"/>
      <scheme val="minor"/>
    </font>
  </fonts>
  <fills count="4">
    <fill>
      <patternFill patternType="none"/>
    </fill>
    <fill>
      <patternFill patternType="gray125"/>
    </fill>
    <fill>
      <patternFill patternType="solid">
        <fgColor rgb="FF562C8C"/>
        <bgColor indexed="64"/>
      </patternFill>
    </fill>
    <fill>
      <patternFill patternType="solid">
        <fgColor rgb="FFF2F2F2"/>
      </patternFill>
    </fill>
  </fills>
  <borders count="28">
    <border>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bottom style="medium">
        <color rgb="FF000000"/>
      </bottom>
      <diagonal/>
    </border>
    <border>
      <left style="medium">
        <color rgb="FF000000"/>
      </left>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right style="medium">
        <color rgb="FF000000"/>
      </right>
      <top/>
      <bottom/>
      <diagonal/>
    </border>
    <border>
      <left/>
      <right/>
      <top style="thin">
        <color theme="4"/>
      </top>
      <bottom/>
      <diagonal/>
    </border>
    <border>
      <left/>
      <right/>
      <top style="thin">
        <color rgb="FF000000"/>
      </top>
      <bottom style="thin">
        <color rgb="FF000000"/>
      </bottom>
      <diagonal/>
    </border>
    <border>
      <left/>
      <right/>
      <top style="medium">
        <color rgb="FF000000"/>
      </top>
      <bottom/>
      <diagonal/>
    </border>
    <border>
      <left style="medium">
        <color rgb="FF000000"/>
      </left>
      <right/>
      <top style="thin">
        <color rgb="FF000000"/>
      </top>
      <bottom style="thin">
        <color rgb="FF000000"/>
      </bottom>
      <diagonal/>
    </border>
    <border>
      <left style="medium">
        <color rgb="FF000000"/>
      </left>
      <right/>
      <top style="medium">
        <color rgb="FF000000"/>
      </top>
      <bottom/>
      <diagonal/>
    </border>
    <border>
      <left/>
      <right style="medium">
        <color rgb="FF000000"/>
      </right>
      <top style="thin">
        <color rgb="FF000000"/>
      </top>
      <bottom style="thin">
        <color rgb="FF000000"/>
      </bottom>
      <diagonal/>
    </border>
    <border>
      <left/>
      <right style="medium">
        <color rgb="FF000000"/>
      </right>
      <top style="medium">
        <color rgb="FF000000"/>
      </top>
      <bottom/>
      <diagonal/>
    </border>
    <border>
      <left/>
      <right/>
      <top style="thin">
        <color rgb="FF000000"/>
      </top>
      <bottom/>
      <diagonal/>
    </border>
    <border>
      <left style="medium">
        <color rgb="FF000000"/>
      </left>
      <right/>
      <top style="thin">
        <color rgb="FF000000"/>
      </top>
      <bottom/>
      <diagonal/>
    </border>
    <border>
      <left/>
      <right style="medium">
        <color rgb="FF000000"/>
      </right>
      <top style="thin">
        <color rgb="FF000000"/>
      </top>
      <bottom/>
      <diagonal/>
    </border>
  </borders>
  <cellStyleXfs count="1">
    <xf numFmtId="0" fontId="0" fillId="0" borderId="0"/>
  </cellStyleXfs>
  <cellXfs count="82">
    <xf numFmtId="0" fontId="0" fillId="0" borderId="0" xfId="0"/>
    <xf numFmtId="0" fontId="2" fillId="0" borderId="3" xfId="0" applyFont="1" applyBorder="1"/>
    <xf numFmtId="0" fontId="3" fillId="0" borderId="0" xfId="0" applyFont="1" applyAlignment="1">
      <alignment vertical="center"/>
    </xf>
    <xf numFmtId="0" fontId="3" fillId="0" borderId="4" xfId="0" applyFont="1" applyBorder="1" applyAlignment="1">
      <alignment horizontal="left" vertical="center" wrapText="1" indent="1"/>
    </xf>
    <xf numFmtId="0" fontId="3" fillId="0" borderId="5" xfId="0" applyFont="1" applyBorder="1" applyAlignment="1">
      <alignment horizontal="center" vertical="center" wrapText="1"/>
    </xf>
    <xf numFmtId="0" fontId="2" fillId="0" borderId="6" xfId="0" applyFont="1" applyBorder="1"/>
    <xf numFmtId="0" fontId="4" fillId="0" borderId="0" xfId="0" applyFont="1" applyAlignment="1">
      <alignment horizontal="left" vertical="center"/>
    </xf>
    <xf numFmtId="0" fontId="5" fillId="2" borderId="2" xfId="0" applyFont="1" applyFill="1" applyBorder="1" applyAlignment="1">
      <alignment horizontal="left"/>
    </xf>
    <xf numFmtId="0" fontId="2" fillId="0" borderId="7" xfId="0" applyFont="1" applyBorder="1"/>
    <xf numFmtId="0" fontId="2" fillId="2" borderId="1" xfId="0" applyFont="1" applyFill="1" applyBorder="1"/>
    <xf numFmtId="0" fontId="6" fillId="2" borderId="8" xfId="0" applyFont="1" applyFill="1" applyBorder="1" applyAlignment="1">
      <alignment horizontal="left" vertical="center" wrapText="1" indent="1"/>
    </xf>
    <xf numFmtId="0" fontId="6" fillId="2" borderId="9" xfId="0" applyFont="1" applyFill="1" applyBorder="1" applyAlignment="1">
      <alignment horizontal="center" vertical="center" wrapText="1"/>
    </xf>
    <xf numFmtId="0" fontId="2" fillId="0" borderId="10" xfId="0" applyFont="1" applyBorder="1"/>
    <xf numFmtId="0" fontId="3" fillId="0" borderId="0" xfId="0" applyFont="1" applyAlignment="1">
      <alignment horizontal="left" vertical="center" wrapText="1"/>
    </xf>
    <xf numFmtId="0" fontId="2" fillId="0" borderId="5" xfId="0" applyFont="1" applyBorder="1"/>
    <xf numFmtId="0" fontId="8" fillId="0" borderId="0" xfId="0" applyFont="1" applyAlignment="1">
      <alignment horizontal="left" vertical="center"/>
    </xf>
    <xf numFmtId="0" fontId="3" fillId="0" borderId="0" xfId="0" applyFo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vertical="center"/>
    </xf>
    <xf numFmtId="0" fontId="12" fillId="0" borderId="13" xfId="0" applyFont="1" applyBorder="1" applyAlignment="1">
      <alignment vertical="center"/>
    </xf>
    <xf numFmtId="0" fontId="12" fillId="0" borderId="14" xfId="0" applyFont="1" applyBorder="1" applyAlignment="1">
      <alignment vertical="center"/>
    </xf>
    <xf numFmtId="0" fontId="12" fillId="0" borderId="15" xfId="0" applyFont="1" applyBorder="1" applyAlignment="1">
      <alignment vertical="center"/>
    </xf>
    <xf numFmtId="0" fontId="12" fillId="0" borderId="14" xfId="0" applyFont="1" applyBorder="1"/>
    <xf numFmtId="0" fontId="12" fillId="0" borderId="16" xfId="0" applyFont="1" applyBorder="1"/>
    <xf numFmtId="0" fontId="12" fillId="0" borderId="17" xfId="0" applyFont="1" applyBorder="1"/>
    <xf numFmtId="0" fontId="12" fillId="2" borderId="1" xfId="0" applyFont="1" applyFill="1" applyBorder="1"/>
    <xf numFmtId="0" fontId="13" fillId="0" borderId="0" xfId="0" applyFont="1" applyAlignment="1">
      <alignment vertical="top" wrapText="1"/>
    </xf>
    <xf numFmtId="0" fontId="14" fillId="0" borderId="0" xfId="0" applyFont="1" applyAlignment="1">
      <alignment vertical="top" wrapText="1"/>
    </xf>
    <xf numFmtId="0" fontId="15" fillId="0" borderId="0" xfId="0" applyFont="1" applyAlignment="1">
      <alignment vertical="top" wrapText="1"/>
    </xf>
    <xf numFmtId="0" fontId="15" fillId="0" borderId="13" xfId="0" applyFont="1" applyBorder="1" applyAlignment="1">
      <alignment vertical="top" wrapText="1"/>
    </xf>
    <xf numFmtId="0" fontId="12" fillId="0" borderId="15" xfId="0" applyFont="1" applyBorder="1"/>
    <xf numFmtId="0" fontId="16" fillId="0" borderId="0" xfId="0" applyFont="1" applyAlignment="1">
      <alignment horizontal="left"/>
    </xf>
    <xf numFmtId="0" fontId="16" fillId="0" borderId="0" xfId="0" applyFont="1" applyAlignment="1">
      <alignment horizontal="right"/>
    </xf>
    <xf numFmtId="3" fontId="17" fillId="0" borderId="0" xfId="0" applyNumberFormat="1" applyFont="1" applyAlignment="1">
      <alignment horizontal="right"/>
    </xf>
    <xf numFmtId="0" fontId="12" fillId="3" borderId="0" xfId="0" applyFont="1" applyFill="1" applyAlignment="1">
      <alignment horizontal="right" vertical="center"/>
    </xf>
    <xf numFmtId="0" fontId="12" fillId="0" borderId="0" xfId="0" applyFont="1" applyAlignment="1">
      <alignment horizontal="right" vertical="center"/>
    </xf>
    <xf numFmtId="0" fontId="12" fillId="0" borderId="13" xfId="0" applyFont="1" applyBorder="1" applyAlignment="1">
      <alignment horizontal="right" vertical="center"/>
    </xf>
    <xf numFmtId="0" fontId="17" fillId="0" borderId="14" xfId="0" applyFont="1" applyBorder="1" applyAlignment="1">
      <alignment horizontal="left"/>
    </xf>
    <xf numFmtId="0" fontId="19" fillId="0" borderId="14" xfId="0" applyFont="1" applyBorder="1" applyAlignment="1">
      <alignment horizontal="left"/>
    </xf>
    <xf numFmtId="0" fontId="16" fillId="0" borderId="14" xfId="0" applyFont="1" applyBorder="1" applyAlignment="1">
      <alignment horizontal="left"/>
    </xf>
    <xf numFmtId="0" fontId="20" fillId="0" borderId="14" xfId="0" applyFont="1" applyBorder="1" applyAlignment="1">
      <alignment horizontal="left"/>
    </xf>
    <xf numFmtId="0" fontId="18" fillId="0" borderId="21" xfId="0" applyFont="1" applyBorder="1" applyAlignment="1">
      <alignment horizontal="right"/>
    </xf>
    <xf numFmtId="0" fontId="21" fillId="0" borderId="14" xfId="0" applyFont="1" applyBorder="1" applyAlignment="1">
      <alignment vertical="center" wrapText="1"/>
    </xf>
    <xf numFmtId="0" fontId="21" fillId="3" borderId="14" xfId="0" applyFont="1" applyFill="1" applyBorder="1" applyAlignment="1">
      <alignment vertical="center" wrapText="1"/>
    </xf>
    <xf numFmtId="0" fontId="21" fillId="0" borderId="15" xfId="0" applyFont="1" applyBorder="1" applyAlignment="1">
      <alignment vertical="center" wrapText="1"/>
    </xf>
    <xf numFmtId="0" fontId="17" fillId="2" borderId="22" xfId="0" applyFont="1" applyFill="1" applyBorder="1" applyAlignment="1">
      <alignment horizontal="left"/>
    </xf>
    <xf numFmtId="0" fontId="12" fillId="3" borderId="17" xfId="0" applyFont="1" applyFill="1" applyBorder="1" applyAlignment="1">
      <alignment horizontal="right" vertical="center"/>
    </xf>
    <xf numFmtId="0" fontId="12" fillId="0" borderId="17" xfId="0" applyFont="1" applyBorder="1" applyAlignment="1">
      <alignment horizontal="right" vertical="center"/>
    </xf>
    <xf numFmtId="0" fontId="12" fillId="0" borderId="16" xfId="0" applyFont="1" applyBorder="1" applyAlignment="1">
      <alignment horizontal="right" vertical="center"/>
    </xf>
    <xf numFmtId="0" fontId="12" fillId="3" borderId="13" xfId="0" applyFont="1" applyFill="1" applyBorder="1" applyAlignment="1">
      <alignment horizontal="right" vertical="center"/>
    </xf>
    <xf numFmtId="0" fontId="21" fillId="3" borderId="15" xfId="0" applyFont="1" applyFill="1" applyBorder="1" applyAlignment="1">
      <alignment vertical="center" wrapText="1"/>
    </xf>
    <xf numFmtId="0" fontId="12" fillId="3" borderId="16" xfId="0" applyFont="1" applyFill="1" applyBorder="1" applyAlignment="1">
      <alignment horizontal="right" vertical="center"/>
    </xf>
    <xf numFmtId="0" fontId="16" fillId="0" borderId="17" xfId="0" applyFont="1" applyBorder="1" applyAlignment="1">
      <alignment horizontal="right"/>
    </xf>
    <xf numFmtId="0" fontId="18" fillId="0" borderId="25" xfId="0" applyFont="1" applyBorder="1" applyAlignment="1">
      <alignment horizontal="right" vertical="center"/>
    </xf>
    <xf numFmtId="0" fontId="21" fillId="0" borderId="14" xfId="0" applyFont="1" applyBorder="1" applyAlignment="1">
      <alignment vertical="center" wrapText="1" indent="1"/>
    </xf>
    <xf numFmtId="0" fontId="21" fillId="3" borderId="14" xfId="0" applyFont="1" applyFill="1" applyBorder="1" applyAlignment="1">
      <alignment vertical="center" wrapText="1" indent="1"/>
    </xf>
    <xf numFmtId="0" fontId="18" fillId="0" borderId="26" xfId="0" applyFont="1" applyBorder="1" applyAlignment="1">
      <alignment vertical="center" wrapText="1"/>
    </xf>
    <xf numFmtId="0" fontId="21" fillId="3" borderId="15" xfId="0" applyFont="1" applyFill="1" applyBorder="1" applyAlignment="1">
      <alignment vertical="center" wrapText="1" indent="1"/>
    </xf>
    <xf numFmtId="0" fontId="18" fillId="0" borderId="27" xfId="0" applyFont="1" applyBorder="1" applyAlignment="1">
      <alignment horizontal="right" vertical="center"/>
    </xf>
    <xf numFmtId="0" fontId="21" fillId="3" borderId="14" xfId="0" applyFont="1" applyFill="1" applyBorder="1" applyAlignment="1">
      <alignment vertical="center"/>
    </xf>
    <xf numFmtId="0" fontId="5" fillId="0" borderId="0" xfId="0" applyFont="1"/>
    <xf numFmtId="0" fontId="1" fillId="2" borderId="1" xfId="0" applyFont="1" applyFill="1" applyBorder="1" applyAlignment="1">
      <alignment horizontal="left" vertical="center" indent="1"/>
    </xf>
    <xf numFmtId="0" fontId="1" fillId="2" borderId="2" xfId="0" applyFont="1" applyFill="1" applyBorder="1" applyAlignment="1">
      <alignment horizontal="left" vertical="center" indent="1"/>
    </xf>
    <xf numFmtId="0" fontId="3" fillId="0" borderId="7"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5" xfId="0" applyFont="1" applyBorder="1" applyAlignment="1">
      <alignment horizontal="left" vertical="center" wrapText="1" indent="1"/>
    </xf>
    <xf numFmtId="0" fontId="3" fillId="0" borderId="0" xfId="0" applyFont="1" applyAlignment="1">
      <alignment horizontal="left" vertical="center" wrapText="1"/>
    </xf>
    <xf numFmtId="0" fontId="7" fillId="2" borderId="2" xfId="0" applyFont="1" applyFill="1" applyBorder="1" applyAlignment="1">
      <alignment horizontal="right"/>
    </xf>
    <xf numFmtId="0" fontId="6" fillId="2" borderId="11" xfId="0" applyFont="1" applyFill="1" applyBorder="1" applyAlignment="1">
      <alignment horizontal="left" vertical="center" wrapText="1" indent="1"/>
    </xf>
    <xf numFmtId="0" fontId="6" fillId="2" borderId="12" xfId="0" applyFont="1" applyFill="1" applyBorder="1" applyAlignment="1">
      <alignment horizontal="left" vertical="center" wrapText="1" indent="1"/>
    </xf>
    <xf numFmtId="0" fontId="6" fillId="2" borderId="9" xfId="0" applyFont="1" applyFill="1" applyBorder="1" applyAlignment="1">
      <alignment horizontal="left" vertical="center" wrapText="1" indent="1"/>
    </xf>
    <xf numFmtId="0" fontId="7" fillId="2" borderId="20" xfId="0" applyFont="1" applyFill="1" applyBorder="1" applyAlignment="1">
      <alignment horizontal="right"/>
    </xf>
    <xf numFmtId="0" fontId="12" fillId="0" borderId="20" xfId="0" applyFont="1" applyBorder="1"/>
    <xf numFmtId="0" fontId="12" fillId="0" borderId="24" xfId="0" applyFont="1" applyBorder="1"/>
    <xf numFmtId="3" fontId="16" fillId="0" borderId="18" xfId="0" applyNumberFormat="1" applyFont="1" applyBorder="1" applyAlignment="1">
      <alignment horizontal="center"/>
    </xf>
    <xf numFmtId="3" fontId="17" fillId="0" borderId="0" xfId="0" applyNumberFormat="1" applyFont="1" applyAlignment="1">
      <alignment horizontal="right"/>
    </xf>
    <xf numFmtId="0" fontId="0" fillId="0" borderId="0" xfId="0"/>
    <xf numFmtId="0" fontId="12" fillId="0" borderId="17" xfId="0" applyFont="1" applyBorder="1"/>
    <xf numFmtId="0" fontId="18" fillId="0" borderId="19" xfId="0" applyFont="1" applyBorder="1" applyAlignment="1">
      <alignment horizontal="right"/>
    </xf>
    <xf numFmtId="0" fontId="18" fillId="0" borderId="23" xfId="0" applyFont="1" applyBorder="1" applyAlignment="1">
      <alignment horizontal="right"/>
    </xf>
    <xf numFmtId="3" fontId="17" fillId="0" borderId="17" xfId="0" applyNumberFormat="1" applyFont="1"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styles" Target="styles.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sharedStrings" Target="sharedStrings.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61" Type="http://schemas.openxmlformats.org/officeDocument/2006/relationships/worksheet" Target="worksheets/sheet61.xml"/><Relationship Id="rId82" Type="http://schemas.openxmlformats.org/officeDocument/2006/relationships/worksheet" Target="worksheets/sheet8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_rels/drawing1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1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2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3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4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5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6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4.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5.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7.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7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8.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80.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8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_rels/drawing9.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hyperlink" Target="#'Table of contents'!A1"/></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9144000" cy="5143500"/>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prstGeom prst="rect">
          <a:avLst/>
        </a:prstGeom>
      </xdr:spPr>
    </xdr:pic>
    <xdr:clientData/>
  </xdr:oneCellAnchor>
</xdr:wsDr>
</file>

<file path=xl/drawings/drawing1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58903</xdr:colOff>
      <xdr:row>1</xdr:row>
      <xdr:rowOff>38100</xdr:rowOff>
    </xdr:from>
    <xdr:to>
      <xdr:col>2</xdr:col>
      <xdr:colOff>879896</xdr:colOff>
      <xdr:row>1</xdr:row>
      <xdr:rowOff>457200</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306553" y="152400"/>
          <a:ext cx="820993" cy="419100"/>
        </a:xfrm>
        <a:prstGeom prst="rect">
          <a:avLst/>
        </a:prstGeom>
        <a:noFill/>
        <a:ln>
          <a:noFill/>
        </a:ln>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12986</xdr:colOff>
      <xdr:row>1</xdr:row>
      <xdr:rowOff>38100</xdr:rowOff>
    </xdr:from>
    <xdr:to>
      <xdr:col>2</xdr:col>
      <xdr:colOff>833979</xdr:colOff>
      <xdr:row>1</xdr:row>
      <xdr:rowOff>457200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62101" y="155331"/>
          <a:ext cx="820993" cy="419100"/>
        </a:xfrm>
        <a:prstGeom prst="rect">
          <a:avLst/>
        </a:prstGeom>
        <a:noFill/>
        <a:ln>
          <a:noFill/>
        </a:ln>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1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2</xdr:col>
      <xdr:colOff>12986</xdr:colOff>
      <xdr:row>1</xdr:row>
      <xdr:rowOff>38100</xdr:rowOff>
    </xdr:from>
    <xdr:to>
      <xdr:col>2</xdr:col>
      <xdr:colOff>833979</xdr:colOff>
      <xdr:row>1</xdr:row>
      <xdr:rowOff>457200</xdr:rowOff>
    </xdr:to>
    <xdr:pic>
      <xdr:nvPicPr>
        <xdr:cNvPr id="2" name="Picture 1">
          <a:hlinkClick xmlns:r="http://schemas.openxmlformats.org/officeDocument/2006/relationships" r:id="rId1"/>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62101" y="155331"/>
          <a:ext cx="820993" cy="419100"/>
        </a:xfrm>
        <a:prstGeom prst="rect">
          <a:avLst/>
        </a:prstGeom>
        <a:noFill/>
        <a:ln>
          <a:noFill/>
        </a:ln>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2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4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2.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3.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4.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5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2.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3.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3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4.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2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4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6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5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6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7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2.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3.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4.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A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5.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B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6.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C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7.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D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E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7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4F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8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80.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50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81.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51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xdr:col>
      <xdr:colOff>143041</xdr:colOff>
      <xdr:row>1</xdr:row>
      <xdr:rowOff>47625</xdr:rowOff>
    </xdr:from>
    <xdr:to>
      <xdr:col>1</xdr:col>
      <xdr:colOff>964034</xdr:colOff>
      <xdr:row>1</xdr:row>
      <xdr:rowOff>466725</xdr:rowOff>
    </xdr:to>
    <xdr:pic>
      <xdr:nvPicPr>
        <xdr:cNvPr id="4" name="Picture 3">
          <a:hlinkClick xmlns:r="http://schemas.openxmlformats.org/officeDocument/2006/relationships" r:id="rId1"/>
          <a:extLst>
            <a:ext uri="{FF2B5EF4-FFF2-40B4-BE49-F238E27FC236}">
              <a16:creationId xmlns:a16="http://schemas.microsoft.com/office/drawing/2014/main" id="{00000000-0008-0000-09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xdr:blipFill>
      <xdr:spPr bwMode="auto">
        <a:xfrm>
          <a:off x="228766" y="161925"/>
          <a:ext cx="820993" cy="41910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Glenn - Chronic Disease">
      <a:dk1>
        <a:sysClr val="windowText" lastClr="000000"/>
      </a:dk1>
      <a:lt1>
        <a:sysClr val="window" lastClr="FFFFFF"/>
      </a:lt1>
      <a:dk2>
        <a:srgbClr val="44546A"/>
      </a:dk2>
      <a:lt2>
        <a:srgbClr val="E7E6E6"/>
      </a:lt2>
      <a:accent1>
        <a:srgbClr val="23397E"/>
      </a:accent1>
      <a:accent2>
        <a:srgbClr val="ED7D31"/>
      </a:accent2>
      <a:accent3>
        <a:srgbClr val="A5A5A5"/>
      </a:accent3>
      <a:accent4>
        <a:srgbClr val="AB4399"/>
      </a:accent4>
      <a:accent5>
        <a:srgbClr val="00828C"/>
      </a:accent5>
      <a:accent6>
        <a:srgbClr val="E0CC21"/>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18.xml.rels><?xml version="1.0" encoding="UTF-8" standalone="yes"?>
<Relationships xmlns="http://schemas.openxmlformats.org/package/2006/relationships"><Relationship Id="rId1" Type="http://schemas.openxmlformats.org/officeDocument/2006/relationships/drawing" Target="../drawings/drawing17.xml"/></Relationships>
</file>

<file path=xl/worksheets/_rels/sheet19.xml.rels><?xml version="1.0" encoding="UTF-8" standalone="yes"?>
<Relationships xmlns="http://schemas.openxmlformats.org/package/2006/relationships"><Relationship Id="rId1" Type="http://schemas.openxmlformats.org/officeDocument/2006/relationships/drawing" Target="../drawings/drawing18.xml"/></Relationships>
</file>

<file path=xl/worksheets/_rels/sheet20.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21.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22.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23.xml.rels><?xml version="1.0" encoding="UTF-8" standalone="yes"?>
<Relationships xmlns="http://schemas.openxmlformats.org/package/2006/relationships"><Relationship Id="rId1" Type="http://schemas.openxmlformats.org/officeDocument/2006/relationships/drawing" Target="../drawings/drawing22.xml"/></Relationships>
</file>

<file path=xl/worksheets/_rels/sheet24.xml.rels><?xml version="1.0" encoding="UTF-8" standalone="yes"?>
<Relationships xmlns="http://schemas.openxmlformats.org/package/2006/relationships"><Relationship Id="rId1" Type="http://schemas.openxmlformats.org/officeDocument/2006/relationships/drawing" Target="../drawings/drawing23.xml"/></Relationships>
</file>

<file path=xl/worksheets/_rels/sheet25.xml.rels><?xml version="1.0" encoding="UTF-8" standalone="yes"?>
<Relationships xmlns="http://schemas.openxmlformats.org/package/2006/relationships"><Relationship Id="rId1" Type="http://schemas.openxmlformats.org/officeDocument/2006/relationships/drawing" Target="../drawings/drawing24.xml"/></Relationships>
</file>

<file path=xl/worksheets/_rels/sheet26.xml.rels><?xml version="1.0" encoding="UTF-8" standalone="yes"?>
<Relationships xmlns="http://schemas.openxmlformats.org/package/2006/relationships"><Relationship Id="rId1" Type="http://schemas.openxmlformats.org/officeDocument/2006/relationships/drawing" Target="../drawings/drawing25.xml"/></Relationships>
</file>

<file path=xl/worksheets/_rels/sheet27.xml.rels><?xml version="1.0" encoding="UTF-8" standalone="yes"?>
<Relationships xmlns="http://schemas.openxmlformats.org/package/2006/relationships"><Relationship Id="rId1" Type="http://schemas.openxmlformats.org/officeDocument/2006/relationships/drawing" Target="../drawings/drawing26.xml"/></Relationships>
</file>

<file path=xl/worksheets/_rels/sheet28.xml.rels><?xml version="1.0" encoding="UTF-8" standalone="yes"?>
<Relationships xmlns="http://schemas.openxmlformats.org/package/2006/relationships"><Relationship Id="rId1" Type="http://schemas.openxmlformats.org/officeDocument/2006/relationships/drawing" Target="../drawings/drawing27.xml"/></Relationships>
</file>

<file path=xl/worksheets/_rels/sheet29.xml.rels><?xml version="1.0" encoding="UTF-8" standalone="yes"?>
<Relationships xmlns="http://schemas.openxmlformats.org/package/2006/relationships"><Relationship Id="rId1" Type="http://schemas.openxmlformats.org/officeDocument/2006/relationships/drawing" Target="../drawings/drawing28.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s://www.cmtedd.act.gov.au/__data/assets/word_doc/0009/2273904/Sex,-Gender,-Sexual-Orientation-and-Variations-of-Sex-Characteristics-Data-Standard.docx" TargetMode="External"/></Relationships>
</file>

<file path=xl/worksheets/_rels/sheet30.xml.rels><?xml version="1.0" encoding="UTF-8" standalone="yes"?>
<Relationships xmlns="http://schemas.openxmlformats.org/package/2006/relationships"><Relationship Id="rId1" Type="http://schemas.openxmlformats.org/officeDocument/2006/relationships/drawing" Target="../drawings/drawing29.xml"/></Relationships>
</file>

<file path=xl/worksheets/_rels/sheet31.xml.rels><?xml version="1.0" encoding="UTF-8" standalone="yes"?>
<Relationships xmlns="http://schemas.openxmlformats.org/package/2006/relationships"><Relationship Id="rId1" Type="http://schemas.openxmlformats.org/officeDocument/2006/relationships/drawing" Target="../drawings/drawing30.xml"/></Relationships>
</file>

<file path=xl/worksheets/_rels/sheet32.xml.rels><?xml version="1.0" encoding="UTF-8" standalone="yes"?>
<Relationships xmlns="http://schemas.openxmlformats.org/package/2006/relationships"><Relationship Id="rId1" Type="http://schemas.openxmlformats.org/officeDocument/2006/relationships/drawing" Target="../drawings/drawing31.xml"/></Relationships>
</file>

<file path=xl/worksheets/_rels/sheet33.xml.rels><?xml version="1.0" encoding="UTF-8" standalone="yes"?>
<Relationships xmlns="http://schemas.openxmlformats.org/package/2006/relationships"><Relationship Id="rId1" Type="http://schemas.openxmlformats.org/officeDocument/2006/relationships/drawing" Target="../drawings/drawing32.xml"/></Relationships>
</file>

<file path=xl/worksheets/_rels/sheet34.xml.rels><?xml version="1.0" encoding="UTF-8" standalone="yes"?>
<Relationships xmlns="http://schemas.openxmlformats.org/package/2006/relationships"><Relationship Id="rId1" Type="http://schemas.openxmlformats.org/officeDocument/2006/relationships/drawing" Target="../drawings/drawing33.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3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35.x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36.xml"/></Relationships>
</file>

<file path=xl/worksheets/_rels/sheet38.xml.rels><?xml version="1.0" encoding="UTF-8" standalone="yes"?>
<Relationships xmlns="http://schemas.openxmlformats.org/package/2006/relationships"><Relationship Id="rId1" Type="http://schemas.openxmlformats.org/officeDocument/2006/relationships/drawing" Target="../drawings/drawing37.xml"/></Relationships>
</file>

<file path=xl/worksheets/_rels/sheet39.xml.rels><?xml version="1.0" encoding="UTF-8" standalone="yes"?>
<Relationships xmlns="http://schemas.openxmlformats.org/package/2006/relationships"><Relationship Id="rId1" Type="http://schemas.openxmlformats.org/officeDocument/2006/relationships/drawing" Target="../drawings/drawing38.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0.xml.rels><?xml version="1.0" encoding="UTF-8" standalone="yes"?>
<Relationships xmlns="http://schemas.openxmlformats.org/package/2006/relationships"><Relationship Id="rId1" Type="http://schemas.openxmlformats.org/officeDocument/2006/relationships/drawing" Target="../drawings/drawing39.xml"/></Relationships>
</file>

<file path=xl/worksheets/_rels/sheet41.xml.rels><?xml version="1.0" encoding="UTF-8" standalone="yes"?>
<Relationships xmlns="http://schemas.openxmlformats.org/package/2006/relationships"><Relationship Id="rId1" Type="http://schemas.openxmlformats.org/officeDocument/2006/relationships/drawing" Target="../drawings/drawing40.xml"/></Relationships>
</file>

<file path=xl/worksheets/_rels/sheet42.xml.rels><?xml version="1.0" encoding="UTF-8" standalone="yes"?>
<Relationships xmlns="http://schemas.openxmlformats.org/package/2006/relationships"><Relationship Id="rId1" Type="http://schemas.openxmlformats.org/officeDocument/2006/relationships/drawing" Target="../drawings/drawing41.xml"/></Relationships>
</file>

<file path=xl/worksheets/_rels/sheet43.xml.rels><?xml version="1.0" encoding="UTF-8" standalone="yes"?>
<Relationships xmlns="http://schemas.openxmlformats.org/package/2006/relationships"><Relationship Id="rId1" Type="http://schemas.openxmlformats.org/officeDocument/2006/relationships/drawing" Target="../drawings/drawing42.xml"/></Relationships>
</file>

<file path=xl/worksheets/_rels/sheet44.xml.rels><?xml version="1.0" encoding="UTF-8" standalone="yes"?>
<Relationships xmlns="http://schemas.openxmlformats.org/package/2006/relationships"><Relationship Id="rId1" Type="http://schemas.openxmlformats.org/officeDocument/2006/relationships/drawing" Target="../drawings/drawing43.xml"/></Relationships>
</file>

<file path=xl/worksheets/_rels/sheet45.xml.rels><?xml version="1.0" encoding="UTF-8" standalone="yes"?>
<Relationships xmlns="http://schemas.openxmlformats.org/package/2006/relationships"><Relationship Id="rId1" Type="http://schemas.openxmlformats.org/officeDocument/2006/relationships/drawing" Target="../drawings/drawing44.xml"/></Relationships>
</file>

<file path=xl/worksheets/_rels/sheet46.xml.rels><?xml version="1.0" encoding="UTF-8" standalone="yes"?>
<Relationships xmlns="http://schemas.openxmlformats.org/package/2006/relationships"><Relationship Id="rId1" Type="http://schemas.openxmlformats.org/officeDocument/2006/relationships/drawing" Target="../drawings/drawing45.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4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4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48.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0.xml.rels><?xml version="1.0" encoding="UTF-8" standalone="yes"?>
<Relationships xmlns="http://schemas.openxmlformats.org/package/2006/relationships"><Relationship Id="rId1" Type="http://schemas.openxmlformats.org/officeDocument/2006/relationships/drawing" Target="../drawings/drawing49.xml"/></Relationships>
</file>

<file path=xl/worksheets/_rels/sheet51.xml.rels><?xml version="1.0" encoding="UTF-8" standalone="yes"?>
<Relationships xmlns="http://schemas.openxmlformats.org/package/2006/relationships"><Relationship Id="rId1" Type="http://schemas.openxmlformats.org/officeDocument/2006/relationships/drawing" Target="../drawings/drawing50.xml"/></Relationships>
</file>

<file path=xl/worksheets/_rels/sheet52.xml.rels><?xml version="1.0" encoding="UTF-8" standalone="yes"?>
<Relationships xmlns="http://schemas.openxmlformats.org/package/2006/relationships"><Relationship Id="rId1" Type="http://schemas.openxmlformats.org/officeDocument/2006/relationships/drawing" Target="../drawings/drawing51.xml"/></Relationships>
</file>

<file path=xl/worksheets/_rels/sheet53.xml.rels><?xml version="1.0" encoding="UTF-8" standalone="yes"?>
<Relationships xmlns="http://schemas.openxmlformats.org/package/2006/relationships"><Relationship Id="rId1" Type="http://schemas.openxmlformats.org/officeDocument/2006/relationships/drawing" Target="../drawings/drawing52.xml"/></Relationships>
</file>

<file path=xl/worksheets/_rels/sheet54.xml.rels><?xml version="1.0" encoding="UTF-8" standalone="yes"?>
<Relationships xmlns="http://schemas.openxmlformats.org/package/2006/relationships"><Relationship Id="rId1" Type="http://schemas.openxmlformats.org/officeDocument/2006/relationships/drawing" Target="../drawings/drawing53.xml"/></Relationships>
</file>

<file path=xl/worksheets/_rels/sheet55.xml.rels><?xml version="1.0" encoding="UTF-8" standalone="yes"?>
<Relationships xmlns="http://schemas.openxmlformats.org/package/2006/relationships"><Relationship Id="rId1" Type="http://schemas.openxmlformats.org/officeDocument/2006/relationships/drawing" Target="../drawings/drawing54.xml"/></Relationships>
</file>

<file path=xl/worksheets/_rels/sheet56.xml.rels><?xml version="1.0" encoding="UTF-8" standalone="yes"?>
<Relationships xmlns="http://schemas.openxmlformats.org/package/2006/relationships"><Relationship Id="rId1" Type="http://schemas.openxmlformats.org/officeDocument/2006/relationships/drawing" Target="../drawings/drawing55.xml"/></Relationships>
</file>

<file path=xl/worksheets/_rels/sheet57.xml.rels><?xml version="1.0" encoding="UTF-8" standalone="yes"?>
<Relationships xmlns="http://schemas.openxmlformats.org/package/2006/relationships"><Relationship Id="rId1" Type="http://schemas.openxmlformats.org/officeDocument/2006/relationships/drawing" Target="../drawings/drawing56.xml"/></Relationships>
</file>

<file path=xl/worksheets/_rels/sheet58.xml.rels><?xml version="1.0" encoding="UTF-8" standalone="yes"?>
<Relationships xmlns="http://schemas.openxmlformats.org/package/2006/relationships"><Relationship Id="rId1" Type="http://schemas.openxmlformats.org/officeDocument/2006/relationships/drawing" Target="../drawings/drawing57.xml"/></Relationships>
</file>

<file path=xl/worksheets/_rels/sheet59.xml.rels><?xml version="1.0" encoding="UTF-8" standalone="yes"?>
<Relationships xmlns="http://schemas.openxmlformats.org/package/2006/relationships"><Relationship Id="rId1" Type="http://schemas.openxmlformats.org/officeDocument/2006/relationships/drawing" Target="../drawings/drawing58.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0.xml.rels><?xml version="1.0" encoding="UTF-8" standalone="yes"?>
<Relationships xmlns="http://schemas.openxmlformats.org/package/2006/relationships"><Relationship Id="rId1" Type="http://schemas.openxmlformats.org/officeDocument/2006/relationships/drawing" Target="../drawings/drawing59.xml"/></Relationships>
</file>

<file path=xl/worksheets/_rels/sheet61.xml.rels><?xml version="1.0" encoding="UTF-8" standalone="yes"?>
<Relationships xmlns="http://schemas.openxmlformats.org/package/2006/relationships"><Relationship Id="rId1" Type="http://schemas.openxmlformats.org/officeDocument/2006/relationships/drawing" Target="../drawings/drawing60.xml"/></Relationships>
</file>

<file path=xl/worksheets/_rels/sheet62.xml.rels><?xml version="1.0" encoding="UTF-8" standalone="yes"?>
<Relationships xmlns="http://schemas.openxmlformats.org/package/2006/relationships"><Relationship Id="rId1" Type="http://schemas.openxmlformats.org/officeDocument/2006/relationships/drawing" Target="../drawings/drawing61.xml"/></Relationships>
</file>

<file path=xl/worksheets/_rels/sheet63.xml.rels><?xml version="1.0" encoding="UTF-8" standalone="yes"?>
<Relationships xmlns="http://schemas.openxmlformats.org/package/2006/relationships"><Relationship Id="rId1" Type="http://schemas.openxmlformats.org/officeDocument/2006/relationships/drawing" Target="../drawings/drawing62.xml"/></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63.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64.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65.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66.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67.xml"/></Relationships>
</file>

<file path=xl/worksheets/_rels/sheet69.xml.rels><?xml version="1.0" encoding="UTF-8" standalone="yes"?>
<Relationships xmlns="http://schemas.openxmlformats.org/package/2006/relationships"><Relationship Id="rId1" Type="http://schemas.openxmlformats.org/officeDocument/2006/relationships/drawing" Target="../drawings/drawing68.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0.xml.rels><?xml version="1.0" encoding="UTF-8" standalone="yes"?>
<Relationships xmlns="http://schemas.openxmlformats.org/package/2006/relationships"><Relationship Id="rId1" Type="http://schemas.openxmlformats.org/officeDocument/2006/relationships/drawing" Target="../drawings/drawing69.xml"/></Relationships>
</file>

<file path=xl/worksheets/_rels/sheet71.xml.rels><?xml version="1.0" encoding="UTF-8" standalone="yes"?>
<Relationships xmlns="http://schemas.openxmlformats.org/package/2006/relationships"><Relationship Id="rId1" Type="http://schemas.openxmlformats.org/officeDocument/2006/relationships/drawing" Target="../drawings/drawing70.xml"/></Relationships>
</file>

<file path=xl/worksheets/_rels/sheet72.xml.rels><?xml version="1.0" encoding="UTF-8" standalone="yes"?>
<Relationships xmlns="http://schemas.openxmlformats.org/package/2006/relationships"><Relationship Id="rId1" Type="http://schemas.openxmlformats.org/officeDocument/2006/relationships/drawing" Target="../drawings/drawing71.xml"/></Relationships>
</file>

<file path=xl/worksheets/_rels/sheet73.xml.rels><?xml version="1.0" encoding="UTF-8" standalone="yes"?>
<Relationships xmlns="http://schemas.openxmlformats.org/package/2006/relationships"><Relationship Id="rId1" Type="http://schemas.openxmlformats.org/officeDocument/2006/relationships/drawing" Target="../drawings/drawing72.xml"/></Relationships>
</file>

<file path=xl/worksheets/_rels/sheet74.xml.rels><?xml version="1.0" encoding="UTF-8" standalone="yes"?>
<Relationships xmlns="http://schemas.openxmlformats.org/package/2006/relationships"><Relationship Id="rId1" Type="http://schemas.openxmlformats.org/officeDocument/2006/relationships/drawing" Target="../drawings/drawing73.xml"/></Relationships>
</file>

<file path=xl/worksheets/_rels/sheet75.xml.rels><?xml version="1.0" encoding="UTF-8" standalone="yes"?>
<Relationships xmlns="http://schemas.openxmlformats.org/package/2006/relationships"><Relationship Id="rId1" Type="http://schemas.openxmlformats.org/officeDocument/2006/relationships/drawing" Target="../drawings/drawing74.xml"/></Relationships>
</file>

<file path=xl/worksheets/_rels/sheet76.xml.rels><?xml version="1.0" encoding="UTF-8" standalone="yes"?>
<Relationships xmlns="http://schemas.openxmlformats.org/package/2006/relationships"><Relationship Id="rId1" Type="http://schemas.openxmlformats.org/officeDocument/2006/relationships/drawing" Target="../drawings/drawing75.xml"/></Relationships>
</file>

<file path=xl/worksheets/_rels/sheet77.xml.rels><?xml version="1.0" encoding="UTF-8" standalone="yes"?>
<Relationships xmlns="http://schemas.openxmlformats.org/package/2006/relationships"><Relationship Id="rId1" Type="http://schemas.openxmlformats.org/officeDocument/2006/relationships/drawing" Target="../drawings/drawing76.xml"/></Relationships>
</file>

<file path=xl/worksheets/_rels/sheet78.xml.rels><?xml version="1.0" encoding="UTF-8" standalone="yes"?>
<Relationships xmlns="http://schemas.openxmlformats.org/package/2006/relationships"><Relationship Id="rId1" Type="http://schemas.openxmlformats.org/officeDocument/2006/relationships/drawing" Target="../drawings/drawing77.xml"/></Relationships>
</file>

<file path=xl/worksheets/_rels/sheet79.xml.rels><?xml version="1.0" encoding="UTF-8" standalone="yes"?>
<Relationships xmlns="http://schemas.openxmlformats.org/package/2006/relationships"><Relationship Id="rId1" Type="http://schemas.openxmlformats.org/officeDocument/2006/relationships/drawing" Target="../drawings/drawing7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0.xml.rels><?xml version="1.0" encoding="UTF-8" standalone="yes"?>
<Relationships xmlns="http://schemas.openxmlformats.org/package/2006/relationships"><Relationship Id="rId1" Type="http://schemas.openxmlformats.org/officeDocument/2006/relationships/drawing" Target="../drawings/drawing79.xml"/></Relationships>
</file>

<file path=xl/worksheets/_rels/sheet81.xml.rels><?xml version="1.0" encoding="UTF-8" standalone="yes"?>
<Relationships xmlns="http://schemas.openxmlformats.org/package/2006/relationships"><Relationship Id="rId1" Type="http://schemas.openxmlformats.org/officeDocument/2006/relationships/drawing" Target="../drawings/drawing80.xml"/></Relationships>
</file>

<file path=xl/worksheets/_rels/sheet82.xml.rels><?xml version="1.0" encoding="UTF-8" standalone="yes"?>
<Relationships xmlns="http://schemas.openxmlformats.org/package/2006/relationships"><Relationship Id="rId1" Type="http://schemas.openxmlformats.org/officeDocument/2006/relationships/drawing" Target="../drawings/drawing81.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8"/>
  </sheetPr>
  <dimension ref="A1"/>
  <sheetViews>
    <sheetView showGridLines="0" showRowColHeaders="0" tabSelected="1" workbookViewId="0"/>
  </sheetViews>
  <sheetFormatPr defaultColWidth="12" defaultRowHeight="10.5" x14ac:dyDescent="0.25"/>
  <sheetData/>
  <sheetProtection sheet="1" objects="1"/>
  <pageMargins left="0.7" right="0.7" top="0.75" bottom="0.75" header="0.3" footer="0.3"/>
  <pageSetup paperSize="9" orientation="portrait" horizontalDpi="300" verticalDpi="300"/>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9"/>
  </sheetPr>
  <dimension ref="B1:Z14"/>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372</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373</v>
      </c>
      <c r="C9" s="36" t="s">
        <v>374</v>
      </c>
      <c r="D9" s="36" t="s">
        <v>375</v>
      </c>
      <c r="E9" s="36" t="s">
        <v>376</v>
      </c>
      <c r="F9" s="36" t="s">
        <v>377</v>
      </c>
      <c r="G9" s="36" t="s">
        <v>378</v>
      </c>
      <c r="H9" s="36" t="s">
        <v>379</v>
      </c>
      <c r="I9" s="36" t="s">
        <v>380</v>
      </c>
      <c r="J9" s="36" t="s">
        <v>381</v>
      </c>
      <c r="K9" s="36" t="s">
        <v>382</v>
      </c>
      <c r="L9" s="36" t="s">
        <v>383</v>
      </c>
      <c r="M9" s="36" t="s">
        <v>384</v>
      </c>
      <c r="N9" s="36" t="s">
        <v>385</v>
      </c>
      <c r="O9" s="36" t="s">
        <v>386</v>
      </c>
      <c r="P9" s="36" t="s">
        <v>387</v>
      </c>
      <c r="Q9" s="36" t="s">
        <v>388</v>
      </c>
      <c r="R9" s="36" t="s">
        <v>389</v>
      </c>
      <c r="S9" s="36" t="s">
        <v>390</v>
      </c>
      <c r="T9" s="36" t="s">
        <v>391</v>
      </c>
      <c r="U9" s="36" t="s">
        <v>392</v>
      </c>
      <c r="V9" s="36" t="s">
        <v>393</v>
      </c>
      <c r="W9" s="36" t="s">
        <v>394</v>
      </c>
      <c r="X9" s="36" t="s">
        <v>395</v>
      </c>
      <c r="Y9" s="36" t="s">
        <v>396</v>
      </c>
      <c r="Z9" s="48" t="s">
        <v>397</v>
      </c>
    </row>
    <row r="10" spans="2:26" x14ac:dyDescent="0.25">
      <c r="B10" s="44" t="s">
        <v>398</v>
      </c>
      <c r="C10" s="35" t="s">
        <v>399</v>
      </c>
      <c r="D10" s="35" t="s">
        <v>400</v>
      </c>
      <c r="E10" s="35" t="s">
        <v>401</v>
      </c>
      <c r="F10" s="35" t="s">
        <v>402</v>
      </c>
      <c r="G10" s="35" t="s">
        <v>403</v>
      </c>
      <c r="H10" s="35" t="s">
        <v>404</v>
      </c>
      <c r="I10" s="35" t="s">
        <v>405</v>
      </c>
      <c r="J10" s="35" t="s">
        <v>406</v>
      </c>
      <c r="K10" s="35" t="s">
        <v>401</v>
      </c>
      <c r="L10" s="35" t="s">
        <v>407</v>
      </c>
      <c r="M10" s="35" t="s">
        <v>408</v>
      </c>
      <c r="N10" s="35" t="s">
        <v>405</v>
      </c>
      <c r="O10" s="35" t="s">
        <v>409</v>
      </c>
      <c r="P10" s="35" t="s">
        <v>410</v>
      </c>
      <c r="Q10" s="35" t="s">
        <v>411</v>
      </c>
      <c r="R10" s="35" t="s">
        <v>412</v>
      </c>
      <c r="S10" s="35" t="s">
        <v>413</v>
      </c>
      <c r="T10" s="35" t="s">
        <v>414</v>
      </c>
      <c r="U10" s="35" t="s">
        <v>415</v>
      </c>
      <c r="V10" s="35" t="s">
        <v>416</v>
      </c>
      <c r="W10" s="35" t="s">
        <v>417</v>
      </c>
      <c r="X10" s="35" t="s">
        <v>418</v>
      </c>
      <c r="Y10" s="35" t="s">
        <v>419</v>
      </c>
      <c r="Z10" s="47" t="s">
        <v>420</v>
      </c>
    </row>
    <row r="11" spans="2:26" x14ac:dyDescent="0.25">
      <c r="B11" s="43" t="s">
        <v>421</v>
      </c>
      <c r="C11" s="36" t="s">
        <v>422</v>
      </c>
      <c r="D11" s="36" t="s">
        <v>423</v>
      </c>
      <c r="E11" s="36" t="s">
        <v>424</v>
      </c>
      <c r="F11" s="36" t="s">
        <v>425</v>
      </c>
      <c r="G11" s="36" t="s">
        <v>426</v>
      </c>
      <c r="H11" s="36" t="s">
        <v>427</v>
      </c>
      <c r="I11" s="36" t="s">
        <v>428</v>
      </c>
      <c r="J11" s="36" t="s">
        <v>429</v>
      </c>
      <c r="K11" s="36" t="s">
        <v>430</v>
      </c>
      <c r="L11" s="36" t="s">
        <v>431</v>
      </c>
      <c r="M11" s="36" t="s">
        <v>432</v>
      </c>
      <c r="N11" s="36" t="s">
        <v>433</v>
      </c>
      <c r="O11" s="36" t="s">
        <v>434</v>
      </c>
      <c r="P11" s="36" t="s">
        <v>435</v>
      </c>
      <c r="Q11" s="36" t="s">
        <v>436</v>
      </c>
      <c r="R11" s="36" t="s">
        <v>437</v>
      </c>
      <c r="S11" s="36" t="s">
        <v>438</v>
      </c>
      <c r="T11" s="36" t="s">
        <v>439</v>
      </c>
      <c r="U11" s="36" t="s">
        <v>440</v>
      </c>
      <c r="V11" s="36" t="s">
        <v>441</v>
      </c>
      <c r="W11" s="36" t="s">
        <v>442</v>
      </c>
      <c r="X11" s="36" t="s">
        <v>443</v>
      </c>
      <c r="Y11" s="36" t="s">
        <v>424</v>
      </c>
      <c r="Z11" s="48" t="s">
        <v>444</v>
      </c>
    </row>
    <row r="12" spans="2:26" x14ac:dyDescent="0.25">
      <c r="B12" s="44" t="s">
        <v>445</v>
      </c>
      <c r="C12" s="35" t="s">
        <v>438</v>
      </c>
      <c r="D12" s="35" t="s">
        <v>446</v>
      </c>
      <c r="E12" s="35" t="s">
        <v>447</v>
      </c>
      <c r="F12" s="35" t="s">
        <v>448</v>
      </c>
      <c r="G12" s="35" t="s">
        <v>449</v>
      </c>
      <c r="H12" s="35" t="s">
        <v>450</v>
      </c>
      <c r="I12" s="35" t="s">
        <v>451</v>
      </c>
      <c r="J12" s="35" t="s">
        <v>452</v>
      </c>
      <c r="K12" s="35" t="s">
        <v>453</v>
      </c>
      <c r="L12" s="35" t="s">
        <v>454</v>
      </c>
      <c r="M12" s="35" t="s">
        <v>455</v>
      </c>
      <c r="N12" s="35" t="s">
        <v>456</v>
      </c>
      <c r="O12" s="35" t="s">
        <v>88</v>
      </c>
      <c r="P12" s="35" t="s">
        <v>457</v>
      </c>
      <c r="Q12" s="35" t="s">
        <v>458</v>
      </c>
      <c r="R12" s="35" t="s">
        <v>459</v>
      </c>
      <c r="S12" s="35" t="s">
        <v>460</v>
      </c>
      <c r="T12" s="35" t="s">
        <v>461</v>
      </c>
      <c r="U12" s="35" t="s">
        <v>462</v>
      </c>
      <c r="V12" s="35" t="s">
        <v>463</v>
      </c>
      <c r="W12" s="35" t="s">
        <v>464</v>
      </c>
      <c r="X12" s="35" t="s">
        <v>465</v>
      </c>
      <c r="Y12" s="35" t="s">
        <v>466</v>
      </c>
      <c r="Z12" s="47" t="s">
        <v>467</v>
      </c>
    </row>
    <row r="13" spans="2:26" x14ac:dyDescent="0.25">
      <c r="B13" s="43" t="s">
        <v>468</v>
      </c>
      <c r="C13" s="36" t="s">
        <v>469</v>
      </c>
      <c r="D13" s="36" t="s">
        <v>470</v>
      </c>
      <c r="E13" s="36" t="s">
        <v>471</v>
      </c>
      <c r="F13" s="36" t="s">
        <v>472</v>
      </c>
      <c r="G13" s="36" t="s">
        <v>473</v>
      </c>
      <c r="H13" s="36" t="s">
        <v>474</v>
      </c>
      <c r="I13" s="36" t="s">
        <v>475</v>
      </c>
      <c r="J13" s="36" t="s">
        <v>207</v>
      </c>
      <c r="K13" s="36" t="s">
        <v>476</v>
      </c>
      <c r="L13" s="36" t="s">
        <v>353</v>
      </c>
      <c r="M13" s="36" t="s">
        <v>196</v>
      </c>
      <c r="N13" s="36" t="s">
        <v>477</v>
      </c>
      <c r="O13" s="36" t="s">
        <v>478</v>
      </c>
      <c r="P13" s="36" t="s">
        <v>479</v>
      </c>
      <c r="Q13" s="36" t="s">
        <v>480</v>
      </c>
      <c r="R13" s="36" t="s">
        <v>481</v>
      </c>
      <c r="S13" s="36" t="s">
        <v>482</v>
      </c>
      <c r="T13" s="36" t="s">
        <v>483</v>
      </c>
      <c r="U13" s="36" t="s">
        <v>301</v>
      </c>
      <c r="V13" s="36" t="s">
        <v>484</v>
      </c>
      <c r="W13" s="36" t="s">
        <v>485</v>
      </c>
      <c r="X13" s="36" t="s">
        <v>486</v>
      </c>
      <c r="Y13" s="36" t="s">
        <v>487</v>
      </c>
      <c r="Z13" s="48" t="s">
        <v>440</v>
      </c>
    </row>
    <row r="14" spans="2:26" x14ac:dyDescent="0.25">
      <c r="B14" s="51" t="s">
        <v>488</v>
      </c>
      <c r="C14" s="50" t="s">
        <v>489</v>
      </c>
      <c r="D14" s="50" t="s">
        <v>490</v>
      </c>
      <c r="E14" s="50" t="s">
        <v>491</v>
      </c>
      <c r="F14" s="50" t="s">
        <v>492</v>
      </c>
      <c r="G14" s="50" t="s">
        <v>490</v>
      </c>
      <c r="H14" s="50" t="s">
        <v>492</v>
      </c>
      <c r="I14" s="50" t="s">
        <v>493</v>
      </c>
      <c r="J14" s="50" t="s">
        <v>494</v>
      </c>
      <c r="K14" s="50" t="s">
        <v>495</v>
      </c>
      <c r="L14" s="50" t="s">
        <v>496</v>
      </c>
      <c r="M14" s="50" t="s">
        <v>497</v>
      </c>
      <c r="N14" s="50" t="s">
        <v>498</v>
      </c>
      <c r="O14" s="50" t="s">
        <v>499</v>
      </c>
      <c r="P14" s="50" t="s">
        <v>500</v>
      </c>
      <c r="Q14" s="50" t="s">
        <v>501</v>
      </c>
      <c r="R14" s="50" t="s">
        <v>502</v>
      </c>
      <c r="S14" s="50" t="s">
        <v>500</v>
      </c>
      <c r="T14" s="50" t="s">
        <v>502</v>
      </c>
      <c r="U14" s="50" t="s">
        <v>503</v>
      </c>
      <c r="V14" s="50" t="s">
        <v>504</v>
      </c>
      <c r="W14" s="50" t="s">
        <v>505</v>
      </c>
      <c r="X14" s="50" t="s">
        <v>506</v>
      </c>
      <c r="Y14" s="50" t="s">
        <v>507</v>
      </c>
      <c r="Z14" s="52" t="s">
        <v>508</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900-000000000000}"/>
    <hyperlink ref="C2" location="'Table of contents'!A1" display="Table of Contents" xr:uid="{00000000-0004-0000-0900-000001000000}"/>
  </hyperlinks>
  <pageMargins left="0.7" right="0.7" top="0.75" bottom="0.75" header="0.3" footer="0.3"/>
  <pageSetup paperSize="9" orientation="portrait"/>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sheetPr>
  <dimension ref="B1:Z9"/>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509</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ht="21" x14ac:dyDescent="0.25">
      <c r="B9" s="45" t="s">
        <v>510</v>
      </c>
      <c r="C9" s="37" t="s">
        <v>511</v>
      </c>
      <c r="D9" s="37" t="s">
        <v>512</v>
      </c>
      <c r="E9" s="37" t="s">
        <v>513</v>
      </c>
      <c r="F9" s="37" t="s">
        <v>390</v>
      </c>
      <c r="G9" s="37" t="s">
        <v>514</v>
      </c>
      <c r="H9" s="37" t="s">
        <v>515</v>
      </c>
      <c r="I9" s="37" t="s">
        <v>516</v>
      </c>
      <c r="J9" s="37" t="s">
        <v>517</v>
      </c>
      <c r="K9" s="37" t="s">
        <v>518</v>
      </c>
      <c r="L9" s="37" t="s">
        <v>519</v>
      </c>
      <c r="M9" s="37" t="s">
        <v>517</v>
      </c>
      <c r="N9" s="37" t="s">
        <v>520</v>
      </c>
      <c r="O9" s="37" t="s">
        <v>521</v>
      </c>
      <c r="P9" s="37" t="s">
        <v>522</v>
      </c>
      <c r="Q9" s="37" t="s">
        <v>523</v>
      </c>
      <c r="R9" s="37" t="s">
        <v>524</v>
      </c>
      <c r="S9" s="37" t="s">
        <v>525</v>
      </c>
      <c r="T9" s="37" t="s">
        <v>380</v>
      </c>
      <c r="U9" s="37" t="s">
        <v>526</v>
      </c>
      <c r="V9" s="37" t="s">
        <v>376</v>
      </c>
      <c r="W9" s="37" t="s">
        <v>527</v>
      </c>
      <c r="X9" s="37" t="s">
        <v>528</v>
      </c>
      <c r="Y9" s="37" t="s">
        <v>529</v>
      </c>
      <c r="Z9" s="49" t="s">
        <v>529</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A00-000000000000}"/>
    <hyperlink ref="C2" location="'Table of contents'!A1" display="Table of Contents" xr:uid="{00000000-0004-0000-0A00-000001000000}"/>
  </hyperlinks>
  <pageMargins left="0.7" right="0.7" top="0.75" bottom="0.75" header="0.3" footer="0.3"/>
  <pageSetup paperSize="9" orientation="portrait"/>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9"/>
  </sheetPr>
  <dimension ref="B1:Z15"/>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530</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531</v>
      </c>
      <c r="C9" s="36" t="s">
        <v>532</v>
      </c>
      <c r="D9" s="36" t="s">
        <v>533</v>
      </c>
      <c r="E9" s="36" t="s">
        <v>534</v>
      </c>
      <c r="F9" s="36" t="s">
        <v>535</v>
      </c>
      <c r="G9" s="36" t="s">
        <v>536</v>
      </c>
      <c r="H9" s="36" t="s">
        <v>537</v>
      </c>
      <c r="I9" s="36" t="s">
        <v>538</v>
      </c>
      <c r="J9" s="36" t="s">
        <v>539</v>
      </c>
      <c r="K9" s="36" t="s">
        <v>540</v>
      </c>
      <c r="L9" s="36" t="s">
        <v>541</v>
      </c>
      <c r="M9" s="36" t="s">
        <v>542</v>
      </c>
      <c r="N9" s="36" t="s">
        <v>543</v>
      </c>
      <c r="O9" s="36" t="s">
        <v>544</v>
      </c>
      <c r="P9" s="36" t="s">
        <v>545</v>
      </c>
      <c r="Q9" s="36" t="s">
        <v>546</v>
      </c>
      <c r="R9" s="36" t="s">
        <v>547</v>
      </c>
      <c r="S9" s="36" t="s">
        <v>548</v>
      </c>
      <c r="T9" s="36" t="s">
        <v>549</v>
      </c>
      <c r="U9" s="36" t="s">
        <v>550</v>
      </c>
      <c r="V9" s="36" t="s">
        <v>551</v>
      </c>
      <c r="W9" s="36" t="s">
        <v>552</v>
      </c>
      <c r="X9" s="36" t="s">
        <v>243</v>
      </c>
      <c r="Y9" s="36" t="s">
        <v>553</v>
      </c>
      <c r="Z9" s="48" t="s">
        <v>554</v>
      </c>
    </row>
    <row r="10" spans="2:26" x14ac:dyDescent="0.25">
      <c r="B10" s="44" t="s">
        <v>555</v>
      </c>
      <c r="C10" s="35" t="s">
        <v>556</v>
      </c>
      <c r="D10" s="35" t="s">
        <v>557</v>
      </c>
      <c r="E10" s="35" t="s">
        <v>558</v>
      </c>
      <c r="F10" s="35" t="s">
        <v>556</v>
      </c>
      <c r="G10" s="35" t="s">
        <v>383</v>
      </c>
      <c r="H10" s="35" t="s">
        <v>491</v>
      </c>
      <c r="I10" s="35" t="s">
        <v>558</v>
      </c>
      <c r="J10" s="35" t="s">
        <v>520</v>
      </c>
      <c r="K10" s="35" t="s">
        <v>559</v>
      </c>
      <c r="L10" s="35" t="s">
        <v>560</v>
      </c>
      <c r="M10" s="35" t="s">
        <v>561</v>
      </c>
      <c r="N10" s="35" t="s">
        <v>525</v>
      </c>
      <c r="O10" s="35" t="s">
        <v>562</v>
      </c>
      <c r="P10" s="35" t="s">
        <v>558</v>
      </c>
      <c r="Q10" s="35" t="s">
        <v>489</v>
      </c>
      <c r="R10" s="35" t="s">
        <v>563</v>
      </c>
      <c r="S10" s="35" t="s">
        <v>561</v>
      </c>
      <c r="T10" s="35" t="s">
        <v>381</v>
      </c>
      <c r="U10" s="35" t="s">
        <v>564</v>
      </c>
      <c r="V10" s="35" t="s">
        <v>521</v>
      </c>
      <c r="W10" s="35" t="s">
        <v>558</v>
      </c>
      <c r="X10" s="35" t="s">
        <v>559</v>
      </c>
      <c r="Y10" s="35" t="s">
        <v>516</v>
      </c>
      <c r="Z10" s="47" t="s">
        <v>565</v>
      </c>
    </row>
    <row r="11" spans="2:26" x14ac:dyDescent="0.25">
      <c r="B11" s="43" t="s">
        <v>566</v>
      </c>
      <c r="C11" s="36" t="s">
        <v>419</v>
      </c>
      <c r="D11" s="36" t="s">
        <v>567</v>
      </c>
      <c r="E11" s="36" t="s">
        <v>568</v>
      </c>
      <c r="F11" s="36" t="s">
        <v>569</v>
      </c>
      <c r="G11" s="36" t="s">
        <v>570</v>
      </c>
      <c r="H11" s="36" t="s">
        <v>571</v>
      </c>
      <c r="I11" s="36" t="s">
        <v>495</v>
      </c>
      <c r="J11" s="36" t="s">
        <v>572</v>
      </c>
      <c r="K11" s="36" t="s">
        <v>573</v>
      </c>
      <c r="L11" s="36" t="s">
        <v>574</v>
      </c>
      <c r="M11" s="36" t="s">
        <v>575</v>
      </c>
      <c r="N11" s="36" t="s">
        <v>576</v>
      </c>
      <c r="O11" s="36" t="s">
        <v>500</v>
      </c>
      <c r="P11" s="36" t="s">
        <v>568</v>
      </c>
      <c r="Q11" s="36" t="s">
        <v>577</v>
      </c>
      <c r="R11" s="36" t="s">
        <v>499</v>
      </c>
      <c r="S11" s="36" t="s">
        <v>578</v>
      </c>
      <c r="T11" s="36" t="s">
        <v>579</v>
      </c>
      <c r="U11" s="36" t="s">
        <v>580</v>
      </c>
      <c r="V11" s="36" t="s">
        <v>570</v>
      </c>
      <c r="W11" s="36" t="s">
        <v>581</v>
      </c>
      <c r="X11" s="36" t="s">
        <v>582</v>
      </c>
      <c r="Y11" s="36" t="s">
        <v>583</v>
      </c>
      <c r="Z11" s="48" t="s">
        <v>584</v>
      </c>
    </row>
    <row r="12" spans="2:26" x14ac:dyDescent="0.25">
      <c r="B12" s="44" t="s">
        <v>585</v>
      </c>
      <c r="C12" s="35" t="s">
        <v>395</v>
      </c>
      <c r="D12" s="35" t="s">
        <v>586</v>
      </c>
      <c r="E12" s="35" t="s">
        <v>587</v>
      </c>
      <c r="F12" s="35" t="s">
        <v>588</v>
      </c>
      <c r="G12" s="35" t="s">
        <v>589</v>
      </c>
      <c r="H12" s="35" t="s">
        <v>590</v>
      </c>
      <c r="I12" s="35" t="s">
        <v>591</v>
      </c>
      <c r="J12" s="35" t="s">
        <v>392</v>
      </c>
      <c r="K12" s="35" t="s">
        <v>556</v>
      </c>
      <c r="L12" s="35" t="s">
        <v>592</v>
      </c>
      <c r="M12" s="35" t="s">
        <v>529</v>
      </c>
      <c r="N12" s="35" t="s">
        <v>593</v>
      </c>
      <c r="O12" s="35" t="s">
        <v>594</v>
      </c>
      <c r="P12" s="35" t="s">
        <v>584</v>
      </c>
      <c r="Q12" s="35" t="s">
        <v>595</v>
      </c>
      <c r="R12" s="35" t="s">
        <v>596</v>
      </c>
      <c r="S12" s="35" t="s">
        <v>493</v>
      </c>
      <c r="T12" s="35" t="s">
        <v>491</v>
      </c>
      <c r="U12" s="35" t="s">
        <v>490</v>
      </c>
      <c r="V12" s="35" t="s">
        <v>595</v>
      </c>
      <c r="W12" s="35" t="s">
        <v>597</v>
      </c>
      <c r="X12" s="35" t="s">
        <v>377</v>
      </c>
      <c r="Y12" s="35" t="s">
        <v>598</v>
      </c>
      <c r="Z12" s="47" t="s">
        <v>381</v>
      </c>
    </row>
    <row r="13" spans="2:26" x14ac:dyDescent="0.25">
      <c r="B13" s="43" t="s">
        <v>599</v>
      </c>
      <c r="C13" s="36" t="s">
        <v>600</v>
      </c>
      <c r="D13" s="36" t="s">
        <v>601</v>
      </c>
      <c r="E13" s="36" t="s">
        <v>602</v>
      </c>
      <c r="F13" s="36" t="s">
        <v>603</v>
      </c>
      <c r="G13" s="36" t="s">
        <v>413</v>
      </c>
      <c r="H13" s="36" t="s">
        <v>604</v>
      </c>
      <c r="I13" s="36" t="s">
        <v>605</v>
      </c>
      <c r="J13" s="36" t="s">
        <v>606</v>
      </c>
      <c r="K13" s="36" t="s">
        <v>607</v>
      </c>
      <c r="L13" s="36" t="s">
        <v>608</v>
      </c>
      <c r="M13" s="36" t="s">
        <v>609</v>
      </c>
      <c r="N13" s="36" t="s">
        <v>610</v>
      </c>
      <c r="O13" s="36" t="s">
        <v>611</v>
      </c>
      <c r="P13" s="36" t="s">
        <v>612</v>
      </c>
      <c r="Q13" s="36" t="s">
        <v>613</v>
      </c>
      <c r="R13" s="36" t="s">
        <v>481</v>
      </c>
      <c r="S13" s="36" t="s">
        <v>614</v>
      </c>
      <c r="T13" s="36" t="s">
        <v>615</v>
      </c>
      <c r="U13" s="36" t="s">
        <v>440</v>
      </c>
      <c r="V13" s="36" t="s">
        <v>616</v>
      </c>
      <c r="W13" s="36" t="s">
        <v>271</v>
      </c>
      <c r="X13" s="36" t="s">
        <v>617</v>
      </c>
      <c r="Y13" s="36" t="s">
        <v>618</v>
      </c>
      <c r="Z13" s="48" t="s">
        <v>619</v>
      </c>
    </row>
    <row r="14" spans="2:26" x14ac:dyDescent="0.25">
      <c r="B14" s="44" t="s">
        <v>620</v>
      </c>
      <c r="C14" s="35" t="s">
        <v>392</v>
      </c>
      <c r="D14" s="35" t="s">
        <v>517</v>
      </c>
      <c r="E14" s="35" t="s">
        <v>621</v>
      </c>
      <c r="F14" s="35" t="s">
        <v>622</v>
      </c>
      <c r="G14" s="35" t="s">
        <v>392</v>
      </c>
      <c r="H14" s="35" t="s">
        <v>623</v>
      </c>
      <c r="I14" s="35" t="s">
        <v>624</v>
      </c>
      <c r="J14" s="35" t="s">
        <v>387</v>
      </c>
      <c r="K14" s="35" t="s">
        <v>525</v>
      </c>
      <c r="L14" s="35" t="s">
        <v>557</v>
      </c>
      <c r="M14" s="35" t="s">
        <v>379</v>
      </c>
      <c r="N14" s="35" t="s">
        <v>384</v>
      </c>
      <c r="O14" s="35" t="s">
        <v>384</v>
      </c>
      <c r="P14" s="35" t="s">
        <v>527</v>
      </c>
      <c r="Q14" s="35" t="s">
        <v>625</v>
      </c>
      <c r="R14" s="35" t="s">
        <v>598</v>
      </c>
      <c r="S14" s="35" t="s">
        <v>375</v>
      </c>
      <c r="T14" s="35" t="s">
        <v>563</v>
      </c>
      <c r="U14" s="35" t="s">
        <v>626</v>
      </c>
      <c r="V14" s="35" t="s">
        <v>627</v>
      </c>
      <c r="W14" s="35" t="s">
        <v>628</v>
      </c>
      <c r="X14" s="35" t="s">
        <v>557</v>
      </c>
      <c r="Y14" s="35" t="s">
        <v>378</v>
      </c>
      <c r="Z14" s="47" t="s">
        <v>557</v>
      </c>
    </row>
    <row r="15" spans="2:26" x14ac:dyDescent="0.25">
      <c r="B15" s="45" t="s">
        <v>629</v>
      </c>
      <c r="C15" s="37" t="s">
        <v>511</v>
      </c>
      <c r="D15" s="37" t="s">
        <v>396</v>
      </c>
      <c r="E15" s="37" t="s">
        <v>511</v>
      </c>
      <c r="F15" s="37" t="s">
        <v>394</v>
      </c>
      <c r="G15" s="37" t="s">
        <v>588</v>
      </c>
      <c r="H15" s="37" t="s">
        <v>630</v>
      </c>
      <c r="I15" s="37" t="s">
        <v>588</v>
      </c>
      <c r="J15" s="37" t="s">
        <v>631</v>
      </c>
      <c r="K15" s="37" t="s">
        <v>516</v>
      </c>
      <c r="L15" s="37" t="s">
        <v>632</v>
      </c>
      <c r="M15" s="37" t="s">
        <v>517</v>
      </c>
      <c r="N15" s="37" t="s">
        <v>633</v>
      </c>
      <c r="O15" s="37" t="s">
        <v>387</v>
      </c>
      <c r="P15" s="37" t="s">
        <v>563</v>
      </c>
      <c r="Q15" s="37" t="s">
        <v>525</v>
      </c>
      <c r="R15" s="37" t="s">
        <v>527</v>
      </c>
      <c r="S15" s="37" t="s">
        <v>376</v>
      </c>
      <c r="T15" s="37" t="s">
        <v>374</v>
      </c>
      <c r="U15" s="37" t="s">
        <v>563</v>
      </c>
      <c r="V15" s="37" t="s">
        <v>529</v>
      </c>
      <c r="W15" s="37" t="s">
        <v>634</v>
      </c>
      <c r="X15" s="37" t="s">
        <v>527</v>
      </c>
      <c r="Y15" s="37" t="s">
        <v>635</v>
      </c>
      <c r="Z15" s="49" t="s">
        <v>626</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B00-000000000000}"/>
    <hyperlink ref="C2" location="'Table of contents'!A1" display="Table of Contents" xr:uid="{00000000-0004-0000-0B00-000001000000}"/>
  </hyperlinks>
  <pageMargins left="0.7" right="0.7" top="0.75" bottom="0.75" header="0.3" footer="0.3"/>
  <pageSetup paperSize="9" orientation="portrait"/>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9"/>
  </sheetPr>
  <dimension ref="B1:Z10"/>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636</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637</v>
      </c>
      <c r="C9" s="36" t="s">
        <v>638</v>
      </c>
      <c r="D9" s="36" t="s">
        <v>639</v>
      </c>
      <c r="E9" s="36" t="s">
        <v>640</v>
      </c>
      <c r="F9" s="36" t="s">
        <v>641</v>
      </c>
      <c r="G9" s="36" t="s">
        <v>642</v>
      </c>
      <c r="H9" s="36" t="s">
        <v>643</v>
      </c>
      <c r="I9" s="36" t="s">
        <v>644</v>
      </c>
      <c r="J9" s="36" t="s">
        <v>645</v>
      </c>
      <c r="K9" s="36" t="s">
        <v>646</v>
      </c>
      <c r="L9" s="36" t="s">
        <v>647</v>
      </c>
      <c r="M9" s="36" t="s">
        <v>648</v>
      </c>
      <c r="N9" s="36" t="s">
        <v>649</v>
      </c>
      <c r="O9" s="36" t="s">
        <v>102</v>
      </c>
      <c r="P9" s="36" t="s">
        <v>650</v>
      </c>
      <c r="Q9" s="36" t="s">
        <v>651</v>
      </c>
      <c r="R9" s="36" t="s">
        <v>652</v>
      </c>
      <c r="S9" s="36" t="s">
        <v>653</v>
      </c>
      <c r="T9" s="36" t="s">
        <v>654</v>
      </c>
      <c r="U9" s="36" t="s">
        <v>655</v>
      </c>
      <c r="V9" s="36" t="s">
        <v>656</v>
      </c>
      <c r="W9" s="36" t="s">
        <v>657</v>
      </c>
      <c r="X9" s="36" t="s">
        <v>658</v>
      </c>
      <c r="Y9" s="36" t="s">
        <v>659</v>
      </c>
      <c r="Z9" s="48" t="s">
        <v>660</v>
      </c>
    </row>
    <row r="10" spans="2:26" x14ac:dyDescent="0.25">
      <c r="B10" s="51" t="s">
        <v>661</v>
      </c>
      <c r="C10" s="50" t="s">
        <v>515</v>
      </c>
      <c r="D10" s="50" t="s">
        <v>591</v>
      </c>
      <c r="E10" s="50" t="s">
        <v>662</v>
      </c>
      <c r="F10" s="50" t="s">
        <v>521</v>
      </c>
      <c r="G10" s="50" t="s">
        <v>513</v>
      </c>
      <c r="H10" s="50" t="s">
        <v>524</v>
      </c>
      <c r="I10" s="50" t="s">
        <v>392</v>
      </c>
      <c r="J10" s="50" t="s">
        <v>623</v>
      </c>
      <c r="K10" s="50" t="s">
        <v>663</v>
      </c>
      <c r="L10" s="50" t="s">
        <v>632</v>
      </c>
      <c r="M10" s="50" t="s">
        <v>559</v>
      </c>
      <c r="N10" s="50" t="s">
        <v>515</v>
      </c>
      <c r="O10" s="50" t="s">
        <v>664</v>
      </c>
      <c r="P10" s="50" t="s">
        <v>665</v>
      </c>
      <c r="Q10" s="50" t="s">
        <v>520</v>
      </c>
      <c r="R10" s="50" t="s">
        <v>556</v>
      </c>
      <c r="S10" s="50" t="s">
        <v>633</v>
      </c>
      <c r="T10" s="50" t="s">
        <v>621</v>
      </c>
      <c r="U10" s="50" t="s">
        <v>565</v>
      </c>
      <c r="V10" s="50" t="s">
        <v>666</v>
      </c>
      <c r="W10" s="50" t="s">
        <v>392</v>
      </c>
      <c r="X10" s="50" t="s">
        <v>667</v>
      </c>
      <c r="Y10" s="50" t="s">
        <v>665</v>
      </c>
      <c r="Z10" s="52" t="s">
        <v>521</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C00-000000000000}"/>
    <hyperlink ref="C2" location="'Table of contents'!A1" display="Table of Contents" xr:uid="{00000000-0004-0000-0C00-000001000000}"/>
  </hyperlinks>
  <pageMargins left="0.7" right="0.7" top="0.75" bottom="0.75" header="0.3" footer="0.3"/>
  <pageSetup paperSize="9" orientation="portrait"/>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sheetPr>
  <dimension ref="B1:Z14"/>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668</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373</v>
      </c>
      <c r="C9" s="36" t="s">
        <v>384</v>
      </c>
      <c r="D9" s="36" t="s">
        <v>598</v>
      </c>
      <c r="E9" s="36" t="s">
        <v>558</v>
      </c>
      <c r="F9" s="36" t="s">
        <v>385</v>
      </c>
      <c r="G9" s="36" t="s">
        <v>381</v>
      </c>
      <c r="H9" s="36" t="s">
        <v>556</v>
      </c>
      <c r="I9" s="36" t="s">
        <v>669</v>
      </c>
      <c r="J9" s="36" t="s">
        <v>621</v>
      </c>
      <c r="K9" s="36" t="s">
        <v>525</v>
      </c>
      <c r="L9" s="36" t="s">
        <v>623</v>
      </c>
      <c r="M9" s="36" t="s">
        <v>383</v>
      </c>
      <c r="N9" s="36" t="s">
        <v>633</v>
      </c>
      <c r="O9" s="36" t="s">
        <v>670</v>
      </c>
      <c r="P9" s="36" t="s">
        <v>388</v>
      </c>
      <c r="Q9" s="36" t="s">
        <v>662</v>
      </c>
      <c r="R9" s="36" t="s">
        <v>671</v>
      </c>
      <c r="S9" s="36" t="s">
        <v>672</v>
      </c>
      <c r="T9" s="36" t="s">
        <v>671</v>
      </c>
      <c r="U9" s="36" t="s">
        <v>591</v>
      </c>
      <c r="V9" s="36" t="s">
        <v>673</v>
      </c>
      <c r="W9" s="36" t="s">
        <v>674</v>
      </c>
      <c r="X9" s="36" t="s">
        <v>675</v>
      </c>
      <c r="Y9" s="36" t="s">
        <v>676</v>
      </c>
      <c r="Z9" s="48" t="s">
        <v>677</v>
      </c>
    </row>
    <row r="10" spans="2:26" x14ac:dyDescent="0.25">
      <c r="B10" s="44" t="s">
        <v>398</v>
      </c>
      <c r="C10" s="35" t="s">
        <v>508</v>
      </c>
      <c r="D10" s="35" t="s">
        <v>678</v>
      </c>
      <c r="E10" s="35" t="s">
        <v>679</v>
      </c>
      <c r="F10" s="35" t="s">
        <v>680</v>
      </c>
      <c r="G10" s="35" t="s">
        <v>681</v>
      </c>
      <c r="H10" s="35" t="s">
        <v>682</v>
      </c>
      <c r="I10" s="35" t="s">
        <v>683</v>
      </c>
      <c r="J10" s="35" t="s">
        <v>601</v>
      </c>
      <c r="K10" s="35" t="s">
        <v>684</v>
      </c>
      <c r="L10" s="35" t="s">
        <v>685</v>
      </c>
      <c r="M10" s="35" t="s">
        <v>686</v>
      </c>
      <c r="N10" s="35" t="s">
        <v>687</v>
      </c>
      <c r="O10" s="35" t="s">
        <v>688</v>
      </c>
      <c r="P10" s="35" t="s">
        <v>682</v>
      </c>
      <c r="Q10" s="35" t="s">
        <v>417</v>
      </c>
      <c r="R10" s="35" t="s">
        <v>689</v>
      </c>
      <c r="S10" s="35" t="s">
        <v>690</v>
      </c>
      <c r="T10" s="35" t="s">
        <v>691</v>
      </c>
      <c r="U10" s="35" t="s">
        <v>692</v>
      </c>
      <c r="V10" s="35" t="s">
        <v>693</v>
      </c>
      <c r="W10" s="35" t="s">
        <v>582</v>
      </c>
      <c r="X10" s="35" t="s">
        <v>694</v>
      </c>
      <c r="Y10" s="35" t="s">
        <v>597</v>
      </c>
      <c r="Z10" s="47" t="s">
        <v>695</v>
      </c>
    </row>
    <row r="11" spans="2:26" x14ac:dyDescent="0.25">
      <c r="B11" s="43" t="s">
        <v>421</v>
      </c>
      <c r="C11" s="36" t="s">
        <v>696</v>
      </c>
      <c r="D11" s="36" t="s">
        <v>697</v>
      </c>
      <c r="E11" s="36" t="s">
        <v>698</v>
      </c>
      <c r="F11" s="36" t="s">
        <v>699</v>
      </c>
      <c r="G11" s="36" t="s">
        <v>700</v>
      </c>
      <c r="H11" s="36" t="s">
        <v>701</v>
      </c>
      <c r="I11" s="36" t="s">
        <v>702</v>
      </c>
      <c r="J11" s="36" t="s">
        <v>703</v>
      </c>
      <c r="K11" s="36" t="s">
        <v>346</v>
      </c>
      <c r="L11" s="36" t="s">
        <v>704</v>
      </c>
      <c r="M11" s="36" t="s">
        <v>609</v>
      </c>
      <c r="N11" s="36" t="s">
        <v>705</v>
      </c>
      <c r="O11" s="36" t="s">
        <v>706</v>
      </c>
      <c r="P11" s="36" t="s">
        <v>198</v>
      </c>
      <c r="Q11" s="36" t="s">
        <v>707</v>
      </c>
      <c r="R11" s="36" t="s">
        <v>708</v>
      </c>
      <c r="S11" s="36" t="s">
        <v>709</v>
      </c>
      <c r="T11" s="36" t="s">
        <v>710</v>
      </c>
      <c r="U11" s="36" t="s">
        <v>711</v>
      </c>
      <c r="V11" s="36" t="s">
        <v>712</v>
      </c>
      <c r="W11" s="36" t="s">
        <v>713</v>
      </c>
      <c r="X11" s="36" t="s">
        <v>714</v>
      </c>
      <c r="Y11" s="36" t="s">
        <v>715</v>
      </c>
      <c r="Z11" s="48" t="s">
        <v>716</v>
      </c>
    </row>
    <row r="12" spans="2:26" x14ac:dyDescent="0.25">
      <c r="B12" s="44" t="s">
        <v>445</v>
      </c>
      <c r="C12" s="35" t="s">
        <v>717</v>
      </c>
      <c r="D12" s="35" t="s">
        <v>330</v>
      </c>
      <c r="E12" s="35" t="s">
        <v>718</v>
      </c>
      <c r="F12" s="35" t="s">
        <v>334</v>
      </c>
      <c r="G12" s="35" t="s">
        <v>719</v>
      </c>
      <c r="H12" s="35" t="s">
        <v>720</v>
      </c>
      <c r="I12" s="35" t="s">
        <v>721</v>
      </c>
      <c r="J12" s="35" t="s">
        <v>722</v>
      </c>
      <c r="K12" s="35" t="s">
        <v>723</v>
      </c>
      <c r="L12" s="35" t="s">
        <v>724</v>
      </c>
      <c r="M12" s="35" t="s">
        <v>725</v>
      </c>
      <c r="N12" s="35" t="s">
        <v>708</v>
      </c>
      <c r="O12" s="35" t="s">
        <v>726</v>
      </c>
      <c r="P12" s="35" t="s">
        <v>727</v>
      </c>
      <c r="Q12" s="35" t="s">
        <v>728</v>
      </c>
      <c r="R12" s="35" t="s">
        <v>729</v>
      </c>
      <c r="S12" s="35" t="s">
        <v>730</v>
      </c>
      <c r="T12" s="35" t="s">
        <v>731</v>
      </c>
      <c r="U12" s="35" t="s">
        <v>732</v>
      </c>
      <c r="V12" s="35" t="s">
        <v>733</v>
      </c>
      <c r="W12" s="35" t="s">
        <v>734</v>
      </c>
      <c r="X12" s="35" t="s">
        <v>735</v>
      </c>
      <c r="Y12" s="35" t="s">
        <v>736</v>
      </c>
      <c r="Z12" s="47" t="s">
        <v>737</v>
      </c>
    </row>
    <row r="13" spans="2:26" x14ac:dyDescent="0.25">
      <c r="B13" s="43" t="s">
        <v>468</v>
      </c>
      <c r="C13" s="36" t="s">
        <v>738</v>
      </c>
      <c r="D13" s="36" t="s">
        <v>569</v>
      </c>
      <c r="E13" s="36" t="s">
        <v>495</v>
      </c>
      <c r="F13" s="36" t="s">
        <v>581</v>
      </c>
      <c r="G13" s="36" t="s">
        <v>500</v>
      </c>
      <c r="H13" s="36" t="s">
        <v>686</v>
      </c>
      <c r="I13" s="36" t="s">
        <v>739</v>
      </c>
      <c r="J13" s="36" t="s">
        <v>740</v>
      </c>
      <c r="K13" s="36" t="s">
        <v>680</v>
      </c>
      <c r="L13" s="36" t="s">
        <v>741</v>
      </c>
      <c r="M13" s="36" t="s">
        <v>742</v>
      </c>
      <c r="N13" s="36" t="s">
        <v>743</v>
      </c>
      <c r="O13" s="36" t="s">
        <v>744</v>
      </c>
      <c r="P13" s="36" t="s">
        <v>745</v>
      </c>
      <c r="Q13" s="36" t="s">
        <v>746</v>
      </c>
      <c r="R13" s="36" t="s">
        <v>747</v>
      </c>
      <c r="S13" s="36" t="s">
        <v>748</v>
      </c>
      <c r="T13" s="36" t="s">
        <v>749</v>
      </c>
      <c r="U13" s="36" t="s">
        <v>750</v>
      </c>
      <c r="V13" s="36" t="s">
        <v>751</v>
      </c>
      <c r="W13" s="36" t="s">
        <v>752</v>
      </c>
      <c r="X13" s="36" t="s">
        <v>753</v>
      </c>
      <c r="Y13" s="36" t="s">
        <v>754</v>
      </c>
      <c r="Z13" s="48" t="s">
        <v>755</v>
      </c>
    </row>
    <row r="14" spans="2:26" x14ac:dyDescent="0.25">
      <c r="B14" s="51" t="s">
        <v>488</v>
      </c>
      <c r="C14" s="50" t="s">
        <v>756</v>
      </c>
      <c r="D14" s="50" t="s">
        <v>671</v>
      </c>
      <c r="E14" s="50" t="s">
        <v>757</v>
      </c>
      <c r="F14" s="50" t="s">
        <v>587</v>
      </c>
      <c r="G14" s="50" t="s">
        <v>756</v>
      </c>
      <c r="H14" s="50" t="s">
        <v>673</v>
      </c>
      <c r="I14" s="50" t="s">
        <v>587</v>
      </c>
      <c r="J14" s="50" t="s">
        <v>758</v>
      </c>
      <c r="K14" s="50" t="s">
        <v>590</v>
      </c>
      <c r="L14" s="50" t="s">
        <v>759</v>
      </c>
      <c r="M14" s="50" t="s">
        <v>518</v>
      </c>
      <c r="N14" s="50" t="s">
        <v>663</v>
      </c>
      <c r="O14" s="50" t="s">
        <v>631</v>
      </c>
      <c r="P14" s="50" t="s">
        <v>632</v>
      </c>
      <c r="Q14" s="50" t="s">
        <v>760</v>
      </c>
      <c r="R14" s="50" t="s">
        <v>666</v>
      </c>
      <c r="S14" s="50" t="s">
        <v>670</v>
      </c>
      <c r="T14" s="50" t="s">
        <v>663</v>
      </c>
      <c r="U14" s="50" t="s">
        <v>387</v>
      </c>
      <c r="V14" s="50" t="s">
        <v>556</v>
      </c>
      <c r="W14" s="50" t="s">
        <v>670</v>
      </c>
      <c r="X14" s="50" t="s">
        <v>565</v>
      </c>
      <c r="Y14" s="50" t="s">
        <v>623</v>
      </c>
      <c r="Z14" s="52" t="s">
        <v>560</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D00-000000000000}"/>
    <hyperlink ref="C2" location="'Table of contents'!A1" display="Table of Contents" xr:uid="{00000000-0004-0000-0D00-000001000000}"/>
  </hyperlinks>
  <pageMargins left="0.7" right="0.7" top="0.75" bottom="0.75" header="0.3" footer="0.3"/>
  <pageSetup paperSize="9"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B1:Z1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761</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305</v>
      </c>
      <c r="C9" s="36" t="s">
        <v>261</v>
      </c>
      <c r="D9" s="36" t="s">
        <v>194</v>
      </c>
      <c r="E9" s="36" t="s">
        <v>292</v>
      </c>
      <c r="F9" s="36" t="s">
        <v>762</v>
      </c>
      <c r="G9" s="36" t="s">
        <v>727</v>
      </c>
      <c r="H9" s="36" t="s">
        <v>763</v>
      </c>
      <c r="I9" s="36" t="s">
        <v>298</v>
      </c>
      <c r="J9" s="36" t="s">
        <v>764</v>
      </c>
      <c r="K9" s="36" t="s">
        <v>765</v>
      </c>
      <c r="L9" s="36" t="s">
        <v>766</v>
      </c>
      <c r="M9" s="36" t="s">
        <v>767</v>
      </c>
      <c r="N9" s="36" t="s">
        <v>736</v>
      </c>
      <c r="O9" s="36" t="s">
        <v>768</v>
      </c>
      <c r="P9" s="36" t="s">
        <v>769</v>
      </c>
      <c r="Q9" s="36" t="s">
        <v>770</v>
      </c>
      <c r="R9" s="36" t="s">
        <v>771</v>
      </c>
      <c r="S9" s="36" t="s">
        <v>772</v>
      </c>
      <c r="T9" s="36" t="s">
        <v>773</v>
      </c>
      <c r="U9" s="36" t="s">
        <v>130</v>
      </c>
      <c r="V9" s="36" t="s">
        <v>774</v>
      </c>
      <c r="W9" s="36" t="s">
        <v>192</v>
      </c>
      <c r="X9" s="36" t="s">
        <v>775</v>
      </c>
      <c r="Y9" s="36" t="s">
        <v>776</v>
      </c>
      <c r="Z9" s="48" t="s">
        <v>264</v>
      </c>
    </row>
    <row r="10" spans="2:26" x14ac:dyDescent="0.25">
      <c r="B10" s="44" t="s">
        <v>328</v>
      </c>
      <c r="C10" s="35" t="s">
        <v>777</v>
      </c>
      <c r="D10" s="35" t="s">
        <v>778</v>
      </c>
      <c r="E10" s="35" t="s">
        <v>779</v>
      </c>
      <c r="F10" s="35" t="s">
        <v>780</v>
      </c>
      <c r="G10" s="35" t="s">
        <v>781</v>
      </c>
      <c r="H10" s="35" t="s">
        <v>782</v>
      </c>
      <c r="I10" s="35" t="s">
        <v>411</v>
      </c>
      <c r="J10" s="35" t="s">
        <v>783</v>
      </c>
      <c r="K10" s="35" t="s">
        <v>717</v>
      </c>
      <c r="L10" s="35" t="s">
        <v>784</v>
      </c>
      <c r="M10" s="35" t="s">
        <v>785</v>
      </c>
      <c r="N10" s="35" t="s">
        <v>335</v>
      </c>
      <c r="O10" s="35" t="s">
        <v>786</v>
      </c>
      <c r="P10" s="35" t="s">
        <v>469</v>
      </c>
      <c r="Q10" s="35" t="s">
        <v>787</v>
      </c>
      <c r="R10" s="35" t="s">
        <v>348</v>
      </c>
      <c r="S10" s="35" t="s">
        <v>788</v>
      </c>
      <c r="T10" s="35" t="s">
        <v>789</v>
      </c>
      <c r="U10" s="35" t="s">
        <v>790</v>
      </c>
      <c r="V10" s="35" t="s">
        <v>787</v>
      </c>
      <c r="W10" s="35" t="s">
        <v>791</v>
      </c>
      <c r="X10" s="35" t="s">
        <v>792</v>
      </c>
      <c r="Y10" s="35" t="s">
        <v>333</v>
      </c>
      <c r="Z10" s="47" t="s">
        <v>793</v>
      </c>
    </row>
    <row r="11" spans="2:26" x14ac:dyDescent="0.25">
      <c r="B11" s="45" t="s">
        <v>37</v>
      </c>
      <c r="C11" s="37" t="s">
        <v>794</v>
      </c>
      <c r="D11" s="37" t="s">
        <v>411</v>
      </c>
      <c r="E11" s="37" t="s">
        <v>406</v>
      </c>
      <c r="F11" s="37" t="s">
        <v>795</v>
      </c>
      <c r="G11" s="37" t="s">
        <v>796</v>
      </c>
      <c r="H11" s="37" t="s">
        <v>797</v>
      </c>
      <c r="I11" s="37" t="s">
        <v>798</v>
      </c>
      <c r="J11" s="37" t="s">
        <v>331</v>
      </c>
      <c r="K11" s="37" t="s">
        <v>799</v>
      </c>
      <c r="L11" s="37" t="s">
        <v>471</v>
      </c>
      <c r="M11" s="37" t="s">
        <v>713</v>
      </c>
      <c r="N11" s="37" t="s">
        <v>342</v>
      </c>
      <c r="O11" s="37" t="s">
        <v>289</v>
      </c>
      <c r="P11" s="37" t="s">
        <v>800</v>
      </c>
      <c r="Q11" s="37" t="s">
        <v>801</v>
      </c>
      <c r="R11" s="37" t="s">
        <v>707</v>
      </c>
      <c r="S11" s="37" t="s">
        <v>802</v>
      </c>
      <c r="T11" s="37" t="s">
        <v>776</v>
      </c>
      <c r="U11" s="37" t="s">
        <v>803</v>
      </c>
      <c r="V11" s="37" t="s">
        <v>804</v>
      </c>
      <c r="W11" s="37" t="s">
        <v>805</v>
      </c>
      <c r="X11" s="37" t="s">
        <v>806</v>
      </c>
      <c r="Y11" s="37" t="s">
        <v>294</v>
      </c>
      <c r="Z11" s="49" t="s">
        <v>807</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E00-000000000000}"/>
    <hyperlink ref="C2" location="'Table of contents'!A1" display="Table of Contents" xr:uid="{00000000-0004-0000-0E00-000001000000}"/>
  </hyperlinks>
  <pageMargins left="0.7" right="0.7" top="0.75" bottom="0.75" header="0.3" footer="0.3"/>
  <pageSetup paperSize="9"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9"/>
  </sheetPr>
  <dimension ref="B1:Z11"/>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808</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233</v>
      </c>
      <c r="C9" s="36" t="s">
        <v>483</v>
      </c>
      <c r="D9" s="36" t="s">
        <v>809</v>
      </c>
      <c r="E9" s="36" t="s">
        <v>810</v>
      </c>
      <c r="F9" s="36" t="s">
        <v>811</v>
      </c>
      <c r="G9" s="36" t="s">
        <v>441</v>
      </c>
      <c r="H9" s="36" t="s">
        <v>812</v>
      </c>
      <c r="I9" s="36" t="s">
        <v>813</v>
      </c>
      <c r="J9" s="36" t="s">
        <v>814</v>
      </c>
      <c r="K9" s="36" t="s">
        <v>434</v>
      </c>
      <c r="L9" s="36" t="s">
        <v>815</v>
      </c>
      <c r="M9" s="36" t="s">
        <v>303</v>
      </c>
      <c r="N9" s="36" t="s">
        <v>816</v>
      </c>
      <c r="O9" s="36" t="s">
        <v>817</v>
      </c>
      <c r="P9" s="36" t="s">
        <v>818</v>
      </c>
      <c r="Q9" s="36" t="s">
        <v>485</v>
      </c>
      <c r="R9" s="36" t="s">
        <v>819</v>
      </c>
      <c r="S9" s="36" t="s">
        <v>820</v>
      </c>
      <c r="T9" s="36" t="s">
        <v>821</v>
      </c>
      <c r="U9" s="36" t="s">
        <v>822</v>
      </c>
      <c r="V9" s="36" t="s">
        <v>612</v>
      </c>
      <c r="W9" s="36" t="s">
        <v>823</v>
      </c>
      <c r="X9" s="36" t="s">
        <v>824</v>
      </c>
      <c r="Y9" s="36" t="s">
        <v>825</v>
      </c>
      <c r="Z9" s="48" t="s">
        <v>826</v>
      </c>
    </row>
    <row r="10" spans="2:26" x14ac:dyDescent="0.25">
      <c r="B10" s="44" t="s">
        <v>258</v>
      </c>
      <c r="C10" s="35" t="s">
        <v>827</v>
      </c>
      <c r="D10" s="35" t="s">
        <v>828</v>
      </c>
      <c r="E10" s="35" t="s">
        <v>829</v>
      </c>
      <c r="F10" s="35" t="s">
        <v>830</v>
      </c>
      <c r="G10" s="35" t="s">
        <v>831</v>
      </c>
      <c r="H10" s="35" t="s">
        <v>782</v>
      </c>
      <c r="I10" s="35" t="s">
        <v>406</v>
      </c>
      <c r="J10" s="35" t="s">
        <v>832</v>
      </c>
      <c r="K10" s="35" t="s">
        <v>833</v>
      </c>
      <c r="L10" s="35" t="s">
        <v>834</v>
      </c>
      <c r="M10" s="35" t="s">
        <v>835</v>
      </c>
      <c r="N10" s="35" t="s">
        <v>836</v>
      </c>
      <c r="O10" s="35" t="s">
        <v>837</v>
      </c>
      <c r="P10" s="35" t="s">
        <v>472</v>
      </c>
      <c r="Q10" s="35" t="s">
        <v>838</v>
      </c>
      <c r="R10" s="35" t="s">
        <v>839</v>
      </c>
      <c r="S10" s="35" t="s">
        <v>732</v>
      </c>
      <c r="T10" s="35" t="s">
        <v>840</v>
      </c>
      <c r="U10" s="35" t="s">
        <v>841</v>
      </c>
      <c r="V10" s="35" t="s">
        <v>842</v>
      </c>
      <c r="W10" s="35" t="s">
        <v>843</v>
      </c>
      <c r="X10" s="35" t="s">
        <v>844</v>
      </c>
      <c r="Y10" s="35" t="s">
        <v>845</v>
      </c>
      <c r="Z10" s="47" t="s">
        <v>197</v>
      </c>
    </row>
    <row r="11" spans="2:26" x14ac:dyDescent="0.25">
      <c r="B11" s="45" t="s">
        <v>281</v>
      </c>
      <c r="C11" s="37" t="s">
        <v>846</v>
      </c>
      <c r="D11" s="37" t="s">
        <v>847</v>
      </c>
      <c r="E11" s="37" t="s">
        <v>695</v>
      </c>
      <c r="F11" s="37" t="s">
        <v>848</v>
      </c>
      <c r="G11" s="37" t="s">
        <v>849</v>
      </c>
      <c r="H11" s="37" t="s">
        <v>578</v>
      </c>
      <c r="I11" s="37" t="s">
        <v>850</v>
      </c>
      <c r="J11" s="37" t="s">
        <v>851</v>
      </c>
      <c r="K11" s="37" t="s">
        <v>851</v>
      </c>
      <c r="L11" s="37" t="s">
        <v>852</v>
      </c>
      <c r="M11" s="37" t="s">
        <v>853</v>
      </c>
      <c r="N11" s="37" t="s">
        <v>854</v>
      </c>
      <c r="O11" s="37" t="s">
        <v>855</v>
      </c>
      <c r="P11" s="37" t="s">
        <v>682</v>
      </c>
      <c r="Q11" s="37" t="s">
        <v>856</v>
      </c>
      <c r="R11" s="37" t="s">
        <v>857</v>
      </c>
      <c r="S11" s="37" t="s">
        <v>744</v>
      </c>
      <c r="T11" s="37" t="s">
        <v>682</v>
      </c>
      <c r="U11" s="37" t="s">
        <v>858</v>
      </c>
      <c r="V11" s="37" t="s">
        <v>859</v>
      </c>
      <c r="W11" s="37" t="s">
        <v>753</v>
      </c>
      <c r="X11" s="37" t="s">
        <v>860</v>
      </c>
      <c r="Y11" s="37" t="s">
        <v>861</v>
      </c>
      <c r="Z11" s="49" t="s">
        <v>862</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F00-000000000000}"/>
    <hyperlink ref="C2" location="'Table of contents'!A1" display="Table of Contents" xr:uid="{00000000-0004-0000-0F00-000001000000}"/>
  </hyperlinks>
  <pageMargins left="0.7" right="0.7" top="0.75" bottom="0.75" header="0.3" footer="0.3"/>
  <pageSetup paperSize="9" orientation="portrait"/>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9"/>
  </sheetPr>
  <dimension ref="B1:X11"/>
  <sheetViews>
    <sheetView showGridLines="0" showRowColHeaders="0" workbookViewId="0">
      <pane xSplit="2" ySplit="8" topLeftCell="C9" activePane="bottomRight" state="frozen"/>
      <selection pane="topRight" activeCell="B1" sqref="B1"/>
      <selection pane="bottomLeft" activeCell="A6" sqref="A6"/>
      <selection pane="bottomRight" activeCell="B11" sqref="B11"/>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863</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80" t="s">
        <v>87</v>
      </c>
    </row>
    <row r="8" spans="2:24" x14ac:dyDescent="0.25">
      <c r="B8" s="38"/>
      <c r="C8" s="75" t="s">
        <v>65</v>
      </c>
      <c r="D8" s="76"/>
      <c r="E8" s="76"/>
      <c r="F8" s="76"/>
      <c r="G8" s="76"/>
      <c r="H8" s="76"/>
      <c r="I8" s="76"/>
      <c r="J8" s="76"/>
      <c r="K8" s="76"/>
      <c r="L8" s="76"/>
      <c r="M8" s="76"/>
      <c r="N8" s="77"/>
      <c r="O8" s="77"/>
      <c r="P8" s="77"/>
      <c r="Q8" s="77"/>
      <c r="R8" s="77"/>
      <c r="S8" s="77"/>
      <c r="T8" s="77"/>
      <c r="U8" s="77"/>
      <c r="V8" s="77"/>
      <c r="W8" s="77"/>
      <c r="X8" s="78"/>
    </row>
    <row r="9" spans="2:24" x14ac:dyDescent="0.25">
      <c r="B9" s="43" t="s">
        <v>864</v>
      </c>
      <c r="C9" s="36" t="s">
        <v>865</v>
      </c>
      <c r="D9" s="36" t="s">
        <v>607</v>
      </c>
      <c r="E9" s="36" t="s">
        <v>717</v>
      </c>
      <c r="F9" s="36" t="s">
        <v>799</v>
      </c>
      <c r="G9" s="36" t="s">
        <v>866</v>
      </c>
      <c r="H9" s="36" t="s">
        <v>867</v>
      </c>
      <c r="I9" s="36" t="s">
        <v>868</v>
      </c>
      <c r="J9" s="36" t="s">
        <v>869</v>
      </c>
      <c r="K9" s="36" t="s">
        <v>870</v>
      </c>
      <c r="L9" s="36" t="s">
        <v>871</v>
      </c>
      <c r="M9" s="36" t="s">
        <v>872</v>
      </c>
      <c r="N9" s="36" t="s">
        <v>873</v>
      </c>
      <c r="O9" s="36" t="s">
        <v>685</v>
      </c>
      <c r="P9" s="36" t="s">
        <v>873</v>
      </c>
      <c r="Q9" s="36" t="s">
        <v>874</v>
      </c>
      <c r="R9" s="36" t="s">
        <v>686</v>
      </c>
      <c r="S9" s="36" t="s">
        <v>680</v>
      </c>
      <c r="T9" s="36" t="s">
        <v>875</v>
      </c>
      <c r="U9" s="36" t="s">
        <v>568</v>
      </c>
      <c r="V9" s="36" t="s">
        <v>571</v>
      </c>
      <c r="W9" s="36" t="s">
        <v>876</v>
      </c>
      <c r="X9" s="48" t="s">
        <v>877</v>
      </c>
    </row>
    <row r="10" spans="2:24" ht="11" thickBot="1" x14ac:dyDescent="0.3">
      <c r="B10" s="51" t="s">
        <v>878</v>
      </c>
      <c r="C10" s="50" t="s">
        <v>879</v>
      </c>
      <c r="D10" s="50" t="s">
        <v>880</v>
      </c>
      <c r="E10" s="50" t="s">
        <v>881</v>
      </c>
      <c r="F10" s="50" t="s">
        <v>882</v>
      </c>
      <c r="G10" s="50" t="s">
        <v>883</v>
      </c>
      <c r="H10" s="50" t="s">
        <v>884</v>
      </c>
      <c r="I10" s="50" t="s">
        <v>885</v>
      </c>
      <c r="J10" s="50" t="s">
        <v>886</v>
      </c>
      <c r="K10" s="50" t="s">
        <v>887</v>
      </c>
      <c r="L10" s="50" t="s">
        <v>888</v>
      </c>
      <c r="M10" s="50" t="s">
        <v>889</v>
      </c>
      <c r="N10" s="50" t="s">
        <v>890</v>
      </c>
      <c r="O10" s="50" t="s">
        <v>891</v>
      </c>
      <c r="P10" s="50" t="s">
        <v>892</v>
      </c>
      <c r="Q10" s="50" t="s">
        <v>893</v>
      </c>
      <c r="R10" s="50" t="s">
        <v>894</v>
      </c>
      <c r="S10" s="50" t="s">
        <v>895</v>
      </c>
      <c r="T10" s="50" t="s">
        <v>896</v>
      </c>
      <c r="U10" s="50" t="s">
        <v>897</v>
      </c>
      <c r="V10" s="50" t="s">
        <v>898</v>
      </c>
      <c r="W10" s="50" t="s">
        <v>899</v>
      </c>
      <c r="X10" s="52" t="s">
        <v>900</v>
      </c>
    </row>
    <row r="11" spans="2:24" ht="13" x14ac:dyDescent="0.3">
      <c r="B11" s="16" t="s">
        <v>4309</v>
      </c>
    </row>
  </sheetData>
  <mergeCells count="24">
    <mergeCell ref="V7"/>
    <mergeCell ref="W7"/>
    <mergeCell ref="X7"/>
    <mergeCell ref="Q7"/>
    <mergeCell ref="R7"/>
    <mergeCell ref="S7"/>
    <mergeCell ref="T7"/>
    <mergeCell ref="U7"/>
    <mergeCell ref="C2:X2"/>
    <mergeCell ref="C8:X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000-000000000000}"/>
    <hyperlink ref="C2" location="'Table of contents'!A1" display="Table of Contents" xr:uid="{00000000-0004-0000-1000-000001000000}"/>
  </hyperlinks>
  <pageMargins left="0.7" right="0.7" top="0.75" bottom="0.75" header="0.3" footer="0.3"/>
  <pageSetup paperSize="9" orientation="portrait"/>
  <drawing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theme="9"/>
  </sheetPr>
  <dimension ref="B1:X10"/>
  <sheetViews>
    <sheetView showGridLines="0" showRowColHeaders="0" workbookViewId="0">
      <pane xSplit="2" ySplit="8" topLeftCell="C9" activePane="bottomRight" state="frozen"/>
      <selection pane="topRight" activeCell="B1" sqref="B1"/>
      <selection pane="bottomLeft" activeCell="A6" sqref="A6"/>
      <selection pane="bottomRight" activeCell="B10" sqref="B10"/>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901</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80" t="s">
        <v>87</v>
      </c>
    </row>
    <row r="8" spans="2:24" x14ac:dyDescent="0.25">
      <c r="B8" s="38"/>
      <c r="C8" s="75" t="s">
        <v>65</v>
      </c>
      <c r="D8" s="76"/>
      <c r="E8" s="76"/>
      <c r="F8" s="76"/>
      <c r="G8" s="76"/>
      <c r="H8" s="76"/>
      <c r="I8" s="76"/>
      <c r="J8" s="76"/>
      <c r="K8" s="76"/>
      <c r="L8" s="76"/>
      <c r="M8" s="76"/>
      <c r="N8" s="77"/>
      <c r="O8" s="77"/>
      <c r="P8" s="77"/>
      <c r="Q8" s="77"/>
      <c r="R8" s="77"/>
      <c r="S8" s="77"/>
      <c r="T8" s="77"/>
      <c r="U8" s="77"/>
      <c r="V8" s="77"/>
      <c r="W8" s="77"/>
      <c r="X8" s="78"/>
    </row>
    <row r="9" spans="2:24" ht="21.5" thickBot="1" x14ac:dyDescent="0.3">
      <c r="B9" s="45" t="s">
        <v>510</v>
      </c>
      <c r="C9" s="37" t="s">
        <v>902</v>
      </c>
      <c r="D9" s="37" t="s">
        <v>903</v>
      </c>
      <c r="E9" s="37" t="s">
        <v>904</v>
      </c>
      <c r="F9" s="37" t="s">
        <v>904</v>
      </c>
      <c r="G9" s="37" t="s">
        <v>395</v>
      </c>
      <c r="H9" s="37" t="s">
        <v>756</v>
      </c>
      <c r="I9" s="37" t="s">
        <v>395</v>
      </c>
      <c r="J9" s="37" t="s">
        <v>394</v>
      </c>
      <c r="K9" s="37" t="s">
        <v>757</v>
      </c>
      <c r="L9" s="37" t="s">
        <v>756</v>
      </c>
      <c r="M9" s="37" t="s">
        <v>757</v>
      </c>
      <c r="N9" s="37" t="s">
        <v>511</v>
      </c>
      <c r="O9" s="37" t="s">
        <v>671</v>
      </c>
      <c r="P9" s="37" t="s">
        <v>396</v>
      </c>
      <c r="Q9" s="37" t="s">
        <v>513</v>
      </c>
      <c r="R9" s="37" t="s">
        <v>757</v>
      </c>
      <c r="S9" s="37" t="s">
        <v>905</v>
      </c>
      <c r="T9" s="37" t="s">
        <v>587</v>
      </c>
      <c r="U9" s="37" t="s">
        <v>673</v>
      </c>
      <c r="V9" s="37" t="s">
        <v>587</v>
      </c>
      <c r="W9" s="37" t="s">
        <v>394</v>
      </c>
      <c r="X9" s="49" t="s">
        <v>586</v>
      </c>
    </row>
    <row r="10" spans="2:24" ht="13" x14ac:dyDescent="0.3">
      <c r="B10" s="16" t="s">
        <v>4309</v>
      </c>
    </row>
  </sheetData>
  <mergeCells count="24">
    <mergeCell ref="V7"/>
    <mergeCell ref="W7"/>
    <mergeCell ref="X7"/>
    <mergeCell ref="Q7"/>
    <mergeCell ref="R7"/>
    <mergeCell ref="S7"/>
    <mergeCell ref="T7"/>
    <mergeCell ref="U7"/>
    <mergeCell ref="C2:X2"/>
    <mergeCell ref="C8:X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100-000000000000}"/>
    <hyperlink ref="C2" location="'Table of contents'!A1" display="Table of Contents" xr:uid="{00000000-0004-0000-1100-000001000000}"/>
  </hyperlinks>
  <pageMargins left="0.7" right="0.7" top="0.75" bottom="0.75" header="0.3" footer="0.3"/>
  <pageSetup paperSize="9" orientation="portrait"/>
  <drawing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9"/>
  </sheetPr>
  <dimension ref="B1:M15"/>
  <sheetViews>
    <sheetView showGridLines="0" showRowColHeaders="0" workbookViewId="0">
      <pane xSplit="2" ySplit="8" topLeftCell="C9" activePane="bottomRight" state="frozen"/>
      <selection pane="topRight" activeCell="B1" sqref="B1"/>
      <selection pane="bottomLeft" activeCell="A6" sqref="A6"/>
      <selection pane="bottomRight" activeCell="B15" sqref="B15"/>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4"/>
    </row>
    <row r="3" spans="2:13" ht="7" customHeight="1" x14ac:dyDescent="0.25">
      <c r="B3" s="23"/>
      <c r="I3" s="25"/>
    </row>
    <row r="4" spans="2:13" ht="13.5" customHeight="1" x14ac:dyDescent="0.3">
      <c r="B4" s="39" t="s">
        <v>906</v>
      </c>
      <c r="I4" s="25"/>
    </row>
    <row r="5" spans="2:13" ht="12" customHeight="1" x14ac:dyDescent="0.25">
      <c r="B5" s="41" t="s">
        <v>28</v>
      </c>
      <c r="I5" s="25"/>
    </row>
    <row r="6" spans="2:13" ht="7" customHeight="1" x14ac:dyDescent="0.25">
      <c r="B6" s="40"/>
      <c r="C6" s="32"/>
      <c r="D6" s="33"/>
      <c r="E6" s="33"/>
      <c r="F6" s="33"/>
      <c r="G6" s="33"/>
      <c r="H6" s="33"/>
      <c r="I6" s="53"/>
      <c r="J6" s="33"/>
      <c r="K6" s="33"/>
      <c r="L6" s="33"/>
      <c r="M6" s="33"/>
    </row>
    <row r="7" spans="2:13" ht="12" customHeight="1" x14ac:dyDescent="0.25">
      <c r="B7" s="42"/>
      <c r="C7" s="79" t="s">
        <v>907</v>
      </c>
      <c r="D7" s="79" t="s">
        <v>908</v>
      </c>
      <c r="E7" s="79" t="s">
        <v>909</v>
      </c>
      <c r="F7" s="79" t="s">
        <v>910</v>
      </c>
      <c r="G7" s="79" t="s">
        <v>911</v>
      </c>
      <c r="H7" s="79" t="s">
        <v>912</v>
      </c>
      <c r="I7" s="80" t="s">
        <v>913</v>
      </c>
    </row>
    <row r="8" spans="2:13" x14ac:dyDescent="0.25">
      <c r="B8" s="38"/>
      <c r="C8" s="75" t="s">
        <v>65</v>
      </c>
      <c r="D8" s="76"/>
      <c r="E8" s="76"/>
      <c r="F8" s="76"/>
      <c r="G8" s="76"/>
      <c r="H8" s="76"/>
      <c r="I8" s="81"/>
      <c r="J8" s="34"/>
      <c r="K8" s="34"/>
      <c r="L8" s="34"/>
      <c r="M8" s="34"/>
    </row>
    <row r="9" spans="2:13" x14ac:dyDescent="0.25">
      <c r="B9" s="43" t="s">
        <v>373</v>
      </c>
      <c r="C9" s="36" t="s">
        <v>914</v>
      </c>
      <c r="D9" s="36" t="s">
        <v>914</v>
      </c>
      <c r="E9" s="36" t="s">
        <v>593</v>
      </c>
      <c r="F9" s="36" t="s">
        <v>526</v>
      </c>
      <c r="G9" s="36" t="s">
        <v>516</v>
      </c>
      <c r="H9" s="36" t="s">
        <v>915</v>
      </c>
      <c r="I9" s="48" t="s">
        <v>916</v>
      </c>
    </row>
    <row r="10" spans="2:13" x14ac:dyDescent="0.25">
      <c r="B10" s="44" t="s">
        <v>398</v>
      </c>
      <c r="C10" s="35" t="s">
        <v>605</v>
      </c>
      <c r="D10" s="35" t="s">
        <v>778</v>
      </c>
      <c r="E10" s="35" t="s">
        <v>917</v>
      </c>
      <c r="F10" s="35" t="s">
        <v>745</v>
      </c>
      <c r="G10" s="35" t="s">
        <v>918</v>
      </c>
      <c r="H10" s="35" t="s">
        <v>919</v>
      </c>
      <c r="I10" s="47" t="s">
        <v>375</v>
      </c>
    </row>
    <row r="11" spans="2:13" x14ac:dyDescent="0.25">
      <c r="B11" s="43" t="s">
        <v>421</v>
      </c>
      <c r="C11" s="36" t="s">
        <v>780</v>
      </c>
      <c r="D11" s="36" t="s">
        <v>920</v>
      </c>
      <c r="E11" s="36" t="s">
        <v>921</v>
      </c>
      <c r="F11" s="36" t="s">
        <v>416</v>
      </c>
      <c r="G11" s="36" t="s">
        <v>922</v>
      </c>
      <c r="H11" s="36" t="s">
        <v>497</v>
      </c>
      <c r="I11" s="48" t="s">
        <v>923</v>
      </c>
    </row>
    <row r="12" spans="2:13" x14ac:dyDescent="0.25">
      <c r="B12" s="44" t="s">
        <v>445</v>
      </c>
      <c r="C12" s="35" t="s">
        <v>924</v>
      </c>
      <c r="D12" s="35" t="s">
        <v>925</v>
      </c>
      <c r="E12" s="35" t="s">
        <v>926</v>
      </c>
      <c r="F12" s="35" t="s">
        <v>927</v>
      </c>
      <c r="G12" s="35" t="s">
        <v>575</v>
      </c>
      <c r="H12" s="35" t="s">
        <v>928</v>
      </c>
      <c r="I12" s="47" t="s">
        <v>929</v>
      </c>
    </row>
    <row r="13" spans="2:13" x14ac:dyDescent="0.25">
      <c r="B13" s="43" t="s">
        <v>468</v>
      </c>
      <c r="C13" s="36" t="s">
        <v>930</v>
      </c>
      <c r="D13" s="36" t="s">
        <v>931</v>
      </c>
      <c r="E13" s="36" t="s">
        <v>690</v>
      </c>
      <c r="F13" s="36" t="s">
        <v>596</v>
      </c>
      <c r="G13" s="36" t="s">
        <v>626</v>
      </c>
      <c r="H13" s="36" t="s">
        <v>564</v>
      </c>
      <c r="I13" s="48" t="s">
        <v>392</v>
      </c>
    </row>
    <row r="14" spans="2:13" ht="11" thickBot="1" x14ac:dyDescent="0.3">
      <c r="B14" s="51" t="s">
        <v>488</v>
      </c>
      <c r="C14" s="50" t="s">
        <v>394</v>
      </c>
      <c r="D14" s="50" t="s">
        <v>589</v>
      </c>
      <c r="E14" s="50" t="s">
        <v>671</v>
      </c>
      <c r="F14" s="50" t="s">
        <v>757</v>
      </c>
      <c r="G14" s="50" t="s">
        <v>511</v>
      </c>
      <c r="H14" s="50" t="s">
        <v>916</v>
      </c>
      <c r="I14" s="52" t="s">
        <v>395</v>
      </c>
    </row>
    <row r="15" spans="2:13" ht="13" x14ac:dyDescent="0.3">
      <c r="B15" s="16" t="s">
        <v>4309</v>
      </c>
    </row>
  </sheetData>
  <mergeCells count="9">
    <mergeCell ref="C2:I2"/>
    <mergeCell ref="C8:I8"/>
    <mergeCell ref="C7"/>
    <mergeCell ref="D7"/>
    <mergeCell ref="E7"/>
    <mergeCell ref="F7"/>
    <mergeCell ref="G7"/>
    <mergeCell ref="H7"/>
    <mergeCell ref="I7"/>
  </mergeCells>
  <hyperlinks>
    <hyperlink ref="C2:J2" location="TOC!A1" display="TOC" xr:uid="{00000000-0004-0000-1200-000000000000}"/>
    <hyperlink ref="C2" location="'Table of contents'!A1" display="Table of Contents" xr:uid="{00000000-0004-0000-1200-000001000000}"/>
  </hyperlinks>
  <pageMargins left="0.7" right="0.7" top="0.75" bottom="0.75" header="0.3" footer="0.3"/>
  <pageSetup paperSize="9" orientation="portrait"/>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4"/>
  </sheetPr>
  <dimension ref="B1:D84"/>
  <sheetViews>
    <sheetView showGridLines="0" topLeftCell="A31" zoomScaleNormal="100" workbookViewId="0">
      <selection activeCell="C83" sqref="C83"/>
    </sheetView>
  </sheetViews>
  <sheetFormatPr defaultColWidth="12" defaultRowHeight="10.5" x14ac:dyDescent="0.25"/>
  <cols>
    <col min="1" max="1" width="1.5" customWidth="1"/>
    <col min="2" max="2" width="3.875" customWidth="1"/>
    <col min="3" max="3" width="160.625" customWidth="1"/>
    <col min="4" max="4" width="2.875" customWidth="1"/>
  </cols>
  <sheetData>
    <row r="1" spans="2:4" ht="9" customHeight="1" x14ac:dyDescent="0.25"/>
    <row r="2" spans="2:4" ht="40" customHeight="1" x14ac:dyDescent="0.25">
      <c r="B2" s="62" t="s">
        <v>2</v>
      </c>
      <c r="C2" s="63"/>
      <c r="D2" s="63"/>
    </row>
    <row r="3" spans="2:4" x14ac:dyDescent="0.25">
      <c r="B3" s="23"/>
      <c r="D3" s="25"/>
    </row>
    <row r="4" spans="2:4" ht="12" customHeight="1" x14ac:dyDescent="0.25">
      <c r="B4" s="21">
        <v>1</v>
      </c>
      <c r="C4" s="18" t="s">
        <v>21</v>
      </c>
      <c r="D4" s="25"/>
    </row>
    <row r="5" spans="2:4" ht="12" customHeight="1" x14ac:dyDescent="0.25">
      <c r="B5" s="21">
        <v>2</v>
      </c>
      <c r="C5" s="18" t="s">
        <v>22</v>
      </c>
      <c r="D5" s="25"/>
    </row>
    <row r="6" spans="2:4" ht="12" customHeight="1" x14ac:dyDescent="0.25">
      <c r="B6" s="21">
        <v>3</v>
      </c>
      <c r="C6" s="18" t="s">
        <v>23</v>
      </c>
      <c r="D6" s="25"/>
    </row>
    <row r="7" spans="2:4" x14ac:dyDescent="0.25">
      <c r="B7" s="21">
        <v>4</v>
      </c>
      <c r="C7" s="19" t="str">
        <f>HYPERLINK("#'Meas51001'!A1", "Measure 51001 - Number of women who gave birth in the ACT by state of residence and year, 2001 to 2024")</f>
        <v>Measure 51001 - Number of women who gave birth in the ACT by state of residence and year, 2001 to 2024</v>
      </c>
      <c r="D7" s="25"/>
    </row>
    <row r="8" spans="2:4" x14ac:dyDescent="0.25">
      <c r="B8" s="21">
        <v>5</v>
      </c>
      <c r="C8" s="19" t="str">
        <f>HYPERLINK("#'Meas51002'!A1", "Measure 51002 - Number of babies born in the ACT by state of residence, 2001 to 2024")</f>
        <v>Measure 51002 - Number of babies born in the ACT by state of residence, 2001 to 2024</v>
      </c>
      <c r="D8" s="25"/>
    </row>
    <row r="9" spans="2:4" x14ac:dyDescent="0.25">
      <c r="B9" s="21">
        <v>6</v>
      </c>
      <c r="C9" s="19" t="str">
        <f>HYPERLINK("#'Meas51003'!A1", "Measure 51003 - Number of women who gave birth by onset of labour, ACT residents, 2001 to 2024")</f>
        <v>Measure 51003 - Number of women who gave birth by onset of labour, ACT residents, 2001 to 2024</v>
      </c>
      <c r="D9" s="25"/>
    </row>
    <row r="10" spans="2:4" x14ac:dyDescent="0.25">
      <c r="B10" s="21">
        <v>7</v>
      </c>
      <c r="C10" s="19" t="str">
        <f>HYPERLINK("#'Meas51004'!A1", "Measure 51004 - Number of women who gave birth by method of birth, ACT residents, 2001 to 2024")</f>
        <v>Measure 51004 - Number of women who gave birth by method of birth, ACT residents, 2001 to 2024</v>
      </c>
      <c r="D10" s="25"/>
    </row>
    <row r="11" spans="2:4" x14ac:dyDescent="0.25">
      <c r="B11" s="21">
        <v>8</v>
      </c>
      <c r="C11" s="19" t="str">
        <f>HYPERLINK("#'Meas51005'!A1", "Measure 51005 - Number of women who gave birth by age, ACT residents, 2001 to 2024")</f>
        <v>Measure 51005 - Number of women who gave birth by age, ACT residents, 2001 to 2024</v>
      </c>
      <c r="D11" s="25"/>
    </row>
    <row r="12" spans="2:4" x14ac:dyDescent="0.25">
      <c r="B12" s="21">
        <v>9</v>
      </c>
      <c r="C12" s="19" t="str">
        <f>HYPERLINK("#'Meas51006'!A1", "Measure 51006 - Number of women who gave birth, Aboriginal and Torres Strait Islander mothers, ACT residents, 2001 to 2024")</f>
        <v>Measure 51006 - Number of women who gave birth, Aboriginal and Torres Strait Islander mothers, ACT residents, 2001 to 2024</v>
      </c>
      <c r="D12" s="25"/>
    </row>
    <row r="13" spans="2:4" x14ac:dyDescent="0.25">
      <c r="B13" s="21">
        <v>10</v>
      </c>
      <c r="C13" s="19" t="str">
        <f>HYPERLINK("#'Meas51007'!A1", "Measure 51007 - Number of women who gave birth by their country of birth, ACT residents, 2001 to 2024")</f>
        <v>Measure 51007 - Number of women who gave birth by their country of birth, ACT residents, 2001 to 2024</v>
      </c>
      <c r="D13" s="25"/>
    </row>
    <row r="14" spans="2:4" x14ac:dyDescent="0.25">
      <c r="B14" s="21">
        <v>11</v>
      </c>
      <c r="C14" s="19" t="str">
        <f>HYPERLINK("#'Meas51008'!A1", "Measure 51008 - Number of women who gave birth by plurality, ACT residents, 2001 to 2024")</f>
        <v>Measure 51008 - Number of women who gave birth by plurality, ACT residents, 2001 to 2024</v>
      </c>
      <c r="D14" s="25"/>
    </row>
    <row r="15" spans="2:4" x14ac:dyDescent="0.25">
      <c r="B15" s="21">
        <v>12</v>
      </c>
      <c r="C15" s="19" t="str">
        <f>HYPERLINK("#'Meas51009'!A1", "Measure 51009 - Number of first-time mothers by age, ACT residents, 2001 to 2024")</f>
        <v>Measure 51009 - Number of first-time mothers by age, ACT residents, 2001 to 2024</v>
      </c>
      <c r="D15" s="25"/>
    </row>
    <row r="16" spans="2:4" x14ac:dyDescent="0.25">
      <c r="B16" s="21">
        <v>13</v>
      </c>
      <c r="C16" s="19" t="str">
        <f>HYPERLINK("#'Meas51010'!A1", "Measure 51010 - Number of first-time mothers by method of birth, ACT residents, 2001 to 2024")</f>
        <v>Measure 51010 - Number of first-time mothers by method of birth, ACT residents, 2001 to 2024</v>
      </c>
      <c r="D16" s="25"/>
    </row>
    <row r="17" spans="2:4" x14ac:dyDescent="0.25">
      <c r="B17" s="21">
        <v>14</v>
      </c>
      <c r="C17" s="19" t="str">
        <f>HYPERLINK("#'Meas51011'!A1", "Measure 51011 - Number of first-time mothers by onset of labour, ACT residents, 2001 to 2024")</f>
        <v>Measure 51011 - Number of first-time mothers by onset of labour, ACT residents, 2001 to 2024</v>
      </c>
      <c r="D17" s="25"/>
    </row>
    <row r="18" spans="2:4" x14ac:dyDescent="0.25">
      <c r="B18" s="21">
        <v>15</v>
      </c>
      <c r="C18" s="19" t="str">
        <f>HYPERLINK("#'Meas51012'!A1", "Measure 51012 - Number of women who smoked during pregnancy, ACT residents, 2001 to 2022")</f>
        <v>Measure 51012 - Number of women who smoked during pregnancy, ACT residents, 2001 to 2022</v>
      </c>
      <c r="D18" s="25"/>
    </row>
    <row r="19" spans="2:4" x14ac:dyDescent="0.25">
      <c r="B19" s="21">
        <v>16</v>
      </c>
      <c r="C19" s="19" t="str">
        <f>HYPERLINK("#'Meas51013'!A1", "Measure 51013 - Number of women who smoked during pregnancy, Aboriginal and Torres Strait Islander mothers, ACT residents, 2001 to 2022")</f>
        <v>Measure 51013 - Number of women who smoked during pregnancy, Aboriginal and Torres Strait Islander mothers, ACT residents, 2001 to 2022</v>
      </c>
      <c r="D19" s="25"/>
    </row>
    <row r="20" spans="2:4" x14ac:dyDescent="0.25">
      <c r="B20" s="21">
        <v>17</v>
      </c>
      <c r="C20" s="19" t="str">
        <f>HYPERLINK("#'Meas51014'!A1", "Measure 51014 - Number of women who smoked during pregnancy by age, ACT residents, 2002-2004 to 2020-2022")</f>
        <v>Measure 51014 - Number of women who smoked during pregnancy by age, ACT residents, 2002-2004 to 2020-2022</v>
      </c>
      <c r="D20" s="25"/>
    </row>
    <row r="21" spans="2:4" x14ac:dyDescent="0.25">
      <c r="B21" s="21">
        <v>18</v>
      </c>
      <c r="C21" s="19" t="str">
        <f>HYPERLINK("#'Meas51015'!A1", "Measure 51015 - Number of Aboriginal and Torres Strait Islander women who smoked during pregnancy by age, ACT residents, 2005-2009 to 2020-2024")</f>
        <v>Measure 51015 - Number of Aboriginal and Torres Strait Islander women who smoked during pregnancy by age, ACT residents, 2005-2009 to 2020-2024</v>
      </c>
      <c r="D21" s="25"/>
    </row>
    <row r="22" spans="2:4" x14ac:dyDescent="0.25">
      <c r="B22" s="21">
        <v>19</v>
      </c>
      <c r="C22" s="19" t="str">
        <f>HYPERLINK("#'Meas51016'!A1", "Measure 51016 - Number of women who gave birth in hospital by establishment sector, ACT residents, 2001 to 2022")</f>
        <v>Measure 51016 - Number of women who gave birth in hospital by establishment sector, ACT residents, 2001 to 2022</v>
      </c>
      <c r="D22" s="25"/>
    </row>
    <row r="23" spans="2:4" x14ac:dyDescent="0.25">
      <c r="B23" s="21">
        <v>20</v>
      </c>
      <c r="C23" s="19" t="str">
        <f>HYPERLINK("#'Meas51017'!A1", "Measure 51017 - Number of women who gave birth in hospital by patient election status, ACT residents, 2001 to 2024")</f>
        <v>Measure 51017 - Number of women who gave birth in hospital by patient election status, ACT residents, 2001 to 2024</v>
      </c>
      <c r="D23" s="25"/>
    </row>
    <row r="24" spans="2:4" x14ac:dyDescent="0.25">
      <c r="B24" s="21">
        <v>21</v>
      </c>
      <c r="C24" s="19" t="str">
        <f>HYPERLINK("#'Meas51018'!A1", "Measure 51018 - Number of women who had a caesarean section by age, ACT residents, 2001 to 2024")</f>
        <v>Measure 51018 - Number of women who had a caesarean section by age, ACT residents, 2001 to 2024</v>
      </c>
      <c r="D24" s="25"/>
    </row>
    <row r="25" spans="2:4" x14ac:dyDescent="0.25">
      <c r="B25" s="21">
        <v>22</v>
      </c>
      <c r="C25" s="19" t="str">
        <f>HYPERLINK("#'Meas51019'!A1", "Measure 51019 - Number of women who had a caesarean section by patient election status, ACT residents, 2001 to 2024")</f>
        <v>Measure 51019 - Number of women who had a caesarean section by patient election status, ACT residents, 2001 to 2024</v>
      </c>
      <c r="D25" s="25"/>
    </row>
    <row r="26" spans="2:4" x14ac:dyDescent="0.25">
      <c r="B26" s="21">
        <v>23</v>
      </c>
      <c r="C26" s="19" t="str">
        <f>HYPERLINK("#'Meas51020'!A1", "Measure 51020 - Number of women who had a caesarean section by patient election status and age, ACT residents, 2001-2003 to 2022-2024")</f>
        <v>Measure 51020 - Number of women who had a caesarean section by patient election status and age, ACT residents, 2001-2003 to 2022-2024</v>
      </c>
      <c r="D26" s="25"/>
    </row>
    <row r="27" spans="2:4" x14ac:dyDescent="0.25">
      <c r="B27" s="21">
        <v>24</v>
      </c>
      <c r="C27" s="19" t="str">
        <f>HYPERLINK("#'Meas51021'!A1", "Measure 51021 - Number of women who gave birth by method of birth and onset of labour, ACT residents, 2001 to 2024")</f>
        <v>Measure 51021 - Number of women who gave birth by method of birth and onset of labour, ACT residents, 2001 to 2024</v>
      </c>
      <c r="D27" s="25"/>
    </row>
    <row r="28" spans="2:4" x14ac:dyDescent="0.25">
      <c r="B28" s="21">
        <v>25</v>
      </c>
      <c r="C28" s="19" t="str">
        <f>HYPERLINK("#'Meas51023'!A1", "Measure 51023 - Number of caesarean sections by Robson's classification, ACT residents, 2007-2009 to 2022-2024")</f>
        <v>Measure 51023 - Number of caesarean sections by Robson's classification, ACT residents, 2007-2009 to 2022-2024</v>
      </c>
      <c r="D28" s="25"/>
    </row>
    <row r="29" spans="2:4" x14ac:dyDescent="0.25">
      <c r="B29" s="21">
        <v>26</v>
      </c>
      <c r="C29" s="19" t="str">
        <f>HYPERLINK("#'Meas51024'!A1", "Measure 51024 - Number of caesarean sections by Robson's subclassification, ACT residents, 2007-2009 to 2022-2024")</f>
        <v>Measure 51024 - Number of caesarean sections by Robson's subclassification, ACT residents, 2007-2009 to 2022-2024</v>
      </c>
      <c r="D29" s="25"/>
    </row>
    <row r="30" spans="2:4" x14ac:dyDescent="0.25">
      <c r="B30" s="21">
        <v>27</v>
      </c>
      <c r="C30" s="19" t="str">
        <f>HYPERLINK("#'Meas51025'!A1", "Measure 51025 - Number of babies by gestational age, ACT residents, 2001 to 2024")</f>
        <v>Measure 51025 - Number of babies by gestational age, ACT residents, 2001 to 2024</v>
      </c>
      <c r="D30" s="25"/>
    </row>
    <row r="31" spans="2:4" x14ac:dyDescent="0.25">
      <c r="B31" s="21">
        <v>28</v>
      </c>
      <c r="C31" s="19" t="str">
        <f>HYPERLINK("#'Meas51026'!A1", "Measure 51026 - Number of babies by birthweight, ACT residents, 2001 to 2024")</f>
        <v>Measure 51026 - Number of babies by birthweight, ACT residents, 2001 to 2024</v>
      </c>
      <c r="D31" s="25"/>
    </row>
    <row r="32" spans="2:4" x14ac:dyDescent="0.25">
      <c r="B32" s="21">
        <v>29</v>
      </c>
      <c r="C32" s="19" t="str">
        <f>HYPERLINK("#'Meas51027'!A1", "Measure 51027 - Number of Aboriginal and Torres Strait Islander liveborn babies weighing less than 2500 grams, ACT residents, 2001 to 2024")</f>
        <v>Measure 51027 - Number of Aboriginal and Torres Strait Islander liveborn babies weighing less than 2500 grams, ACT residents, 2001 to 2024</v>
      </c>
      <c r="D32" s="25"/>
    </row>
    <row r="33" spans="2:4" x14ac:dyDescent="0.25">
      <c r="B33" s="21">
        <v>30</v>
      </c>
      <c r="C33" s="19" t="str">
        <f>HYPERLINK("#'Meas51028'!A1", "Measure 51028 - Number of liveborn babies weighing less than 2500 grams, ACT residents, 2001 to 2024")</f>
        <v>Measure 51028 - Number of liveborn babies weighing less than 2500 grams, ACT residents, 2001 to 2024</v>
      </c>
      <c r="D33" s="25"/>
    </row>
    <row r="34" spans="2:4" x14ac:dyDescent="0.25">
      <c r="B34" s="21">
        <v>31</v>
      </c>
      <c r="C34" s="19" t="str">
        <f>HYPERLINK("#'Meas51029'!A1", "Measure 51029 - Number of liveborn babies by APGAR at 5 minutes, ACT residents, 2001 to 2024")</f>
        <v>Measure 51029 - Number of liveborn babies by APGAR at 5 minutes, ACT residents, 2001 to 2024</v>
      </c>
      <c r="D34" s="25"/>
    </row>
    <row r="35" spans="2:4" x14ac:dyDescent="0.25">
      <c r="B35" s="21">
        <v>32</v>
      </c>
      <c r="C35" s="19" t="str">
        <f>HYPERLINK("#'Meas51030'!A1", "Measure 51030 - Number of women who gave birth by gestational diabetes status, ACT residents, 2014 to 2024")</f>
        <v>Measure 51030 - Number of women who gave birth by gestational diabetes status, ACT residents, 2014 to 2024</v>
      </c>
      <c r="D35" s="25"/>
    </row>
    <row r="36" spans="2:4" x14ac:dyDescent="0.25">
      <c r="B36" s="21">
        <v>33</v>
      </c>
      <c r="C36" s="19" t="str">
        <f>HYPERLINK("#'Meas51031'!A1", "Measure 51031 - Number of perinatal deaths, ACT residents, 2001 to 2024")</f>
        <v>Measure 51031 - Number of perinatal deaths, ACT residents, 2001 to 2024</v>
      </c>
      <c r="D36" s="25"/>
    </row>
    <row r="37" spans="2:4" x14ac:dyDescent="0.25">
      <c r="B37" s="21">
        <v>34</v>
      </c>
      <c r="C37" s="19" t="str">
        <f>HYPERLINK("#'Meas51032'!A1", "Measure 51032 - Number of women who gave birth by method of birth and age, ACT residents, 2001-2003 to 2022-2024")</f>
        <v>Measure 51032 - Number of women who gave birth by method of birth and age, ACT residents, 2001-2003 to 2022-2024</v>
      </c>
      <c r="D37" s="25"/>
    </row>
    <row r="38" spans="2:4" x14ac:dyDescent="0.25">
      <c r="B38" s="21">
        <v>35</v>
      </c>
      <c r="C38" s="19" t="str">
        <f>HYPERLINK("#'Meas51033'!A1", "Measure 51033 - Number of Aboriginal and Torres Strait Islander babies with a healthy birthweight (liveborn, singleton), ACT residents, 2009 to 2024")</f>
        <v>Measure 51033 - Number of Aboriginal and Torres Strait Islander babies with a healthy birthweight (liveborn, singleton), ACT residents, 2009 to 2024</v>
      </c>
      <c r="D38" s="25"/>
    </row>
    <row r="39" spans="2:4" x14ac:dyDescent="0.25">
      <c r="B39" s="21">
        <v>36</v>
      </c>
      <c r="C39" s="19" t="str">
        <f>HYPERLINK("#'Meas51034'!A1", "Measure 51034 - Number of Aboriginal and Torres Strait Islander women with 5 or more antenatal visits, ACT residents, 2001 to 2022")</f>
        <v>Measure 51034 - Number of Aboriginal and Torres Strait Islander women with 5 or more antenatal visits, ACT residents, 2001 to 2022</v>
      </c>
      <c r="D39" s="25"/>
    </row>
    <row r="40" spans="2:4" x14ac:dyDescent="0.25">
      <c r="B40" s="21">
        <v>37</v>
      </c>
      <c r="C40" s="19" t="str">
        <f>HYPERLINK("#'Meas51035'!A1", "Measure 51035 - Number of Aboriginal and Torres Strait Islander women with 5 or more antenatal visits with at least 32 weeks gestation, ACT residents, 2001 to 2022")</f>
        <v>Measure 51035 - Number of Aboriginal and Torres Strait Islander women with 5 or more antenatal visits with at least 32 weeks gestation, ACT residents, 2001 to 2022</v>
      </c>
      <c r="D40" s="25"/>
    </row>
    <row r="41" spans="2:4" x14ac:dyDescent="0.25">
      <c r="B41" s="21">
        <v>38</v>
      </c>
      <c r="C41" s="19" t="str">
        <f>HYPERLINK("#'Meas51036'!A1", "Measure 51036 - Number of Aboriginal and Torres Strait Islander women who gave birth by age, ACT residents, 2002-2004 to 2020-2022")</f>
        <v>Measure 51036 - Number of Aboriginal and Torres Strait Islander women who gave birth by age, ACT residents, 2002-2004 to 2020-2022</v>
      </c>
      <c r="D41" s="25"/>
    </row>
    <row r="42" spans="2:4" x14ac:dyDescent="0.25">
      <c r="B42" s="21">
        <v>39</v>
      </c>
      <c r="C42" s="19" t="str">
        <f>HYPERLINK("#'Meas51037'!A1", "Measure 51037 - Number of women who gave birth by BMI categories, ACT residents, 2012 to 2022")</f>
        <v>Measure 51037 - Number of women who gave birth by BMI categories, ACT residents, 2012 to 2022</v>
      </c>
      <c r="D42" s="25"/>
    </row>
    <row r="43" spans="2:4" x14ac:dyDescent="0.25">
      <c r="B43" s="21">
        <v>40</v>
      </c>
      <c r="C43" s="19" t="str">
        <f>HYPERLINK("#'Meas51038'!A1", "Measure 51038 - Number of women who gave birth by BMI categories and maternal age, ACT residents, 2012 to 2022")</f>
        <v>Measure 51038 - Number of women who gave birth by BMI categories and maternal age, ACT residents, 2012 to 2022</v>
      </c>
      <c r="D43" s="25"/>
    </row>
    <row r="44" spans="2:4" x14ac:dyDescent="0.25">
      <c r="B44" s="21">
        <v>41</v>
      </c>
      <c r="C44" s="19" t="str">
        <f>HYPERLINK("#'Meas51039'!A1", "Measure 51039 - Number of Aboriginal and Torres Strait Islander women who gave birth by BMI, ACT residents, 2011-2013 to 2020-2022")</f>
        <v>Measure 51039 - Number of Aboriginal and Torres Strait Islander women who gave birth by BMI, ACT residents, 2011-2013 to 2020-2022</v>
      </c>
      <c r="D44" s="25"/>
    </row>
    <row r="45" spans="2:4" x14ac:dyDescent="0.25">
      <c r="B45" s="21">
        <v>42</v>
      </c>
      <c r="C45" s="19" t="str">
        <f>HYPERLINK("#'Meas52001'!A1", "Measure 52001 - Women who gave birth in the ACT by state of residence and year, percentage , 2001 to 2024")</f>
        <v>Measure 52001 - Women who gave birth in the ACT by state of residence and year, percentage , 2001 to 2024</v>
      </c>
      <c r="D45" s="25"/>
    </row>
    <row r="46" spans="2:4" x14ac:dyDescent="0.25">
      <c r="B46" s="21">
        <v>43</v>
      </c>
      <c r="C46" s="19" t="str">
        <f>HYPERLINK("#'Meas52002'!A1", "Measure 52002 - Babies born in the ACT, percentage, 2001 to 2024")</f>
        <v>Measure 52002 - Babies born in the ACT, percentage, 2001 to 2024</v>
      </c>
      <c r="D46" s="25"/>
    </row>
    <row r="47" spans="2:4" x14ac:dyDescent="0.25">
      <c r="B47" s="21">
        <v>44</v>
      </c>
      <c r="C47" s="19" t="str">
        <f>HYPERLINK("#'Meas52003'!A1", "Measure 52003 - Women who gave birth by onset of labour, percentage, ACT residents, 2001 to 2024")</f>
        <v>Measure 52003 - Women who gave birth by onset of labour, percentage, ACT residents, 2001 to 2024</v>
      </c>
      <c r="D47" s="25"/>
    </row>
    <row r="48" spans="2:4" x14ac:dyDescent="0.25">
      <c r="B48" s="21">
        <v>45</v>
      </c>
      <c r="C48" s="19" t="str">
        <f>HYPERLINK("#'Meas52004'!A1", "Measure 52004 - Women who gave birth by method of birth, percentage, ACT residents, 2001 to 2024")</f>
        <v>Measure 52004 - Women who gave birth by method of birth, percentage, ACT residents, 2001 to 2024</v>
      </c>
      <c r="D48" s="25"/>
    </row>
    <row r="49" spans="2:4" x14ac:dyDescent="0.25">
      <c r="B49" s="21">
        <v>46</v>
      </c>
      <c r="C49" s="19" t="str">
        <f>HYPERLINK("#'Meas52005'!A1", "Measure 52005 - Women who gave birth by age, percentage, ACT residents, 2001 to 2024")</f>
        <v>Measure 52005 - Women who gave birth by age, percentage, ACT residents, 2001 to 2024</v>
      </c>
      <c r="D49" s="25"/>
    </row>
    <row r="50" spans="2:4" x14ac:dyDescent="0.25">
      <c r="B50" s="21">
        <v>47</v>
      </c>
      <c r="C50" s="19" t="str">
        <f>HYPERLINK("#'Meas52006'!A1", "Measure 52006 - Aboriginal and Torres Strait Islander women who gave birth, percentage, ACT residents, 2001 to 2024")</f>
        <v>Measure 52006 - Aboriginal and Torres Strait Islander women who gave birth, percentage, ACT residents, 2001 to 2024</v>
      </c>
      <c r="D50" s="25"/>
    </row>
    <row r="51" spans="2:4" x14ac:dyDescent="0.25">
      <c r="B51" s="21">
        <v>48</v>
      </c>
      <c r="C51" s="19" t="str">
        <f>HYPERLINK("#'Meas52007'!A1", "Measure 52007 - Women who gave birth by their country of birth, percentage, ACT residents, 2001 to 2024")</f>
        <v>Measure 52007 - Women who gave birth by their country of birth, percentage, ACT residents, 2001 to 2024</v>
      </c>
      <c r="D51" s="25"/>
    </row>
    <row r="52" spans="2:4" x14ac:dyDescent="0.25">
      <c r="B52" s="21">
        <v>49</v>
      </c>
      <c r="C52" s="19" t="str">
        <f>HYPERLINK("#'Meas52008'!A1", "Measure 52008 - Women who gave birth by plurality, percentage, ACT residents, 2001 to 2024")</f>
        <v>Measure 52008 - Women who gave birth by plurality, percentage, ACT residents, 2001 to 2024</v>
      </c>
      <c r="D52" s="25"/>
    </row>
    <row r="53" spans="2:4" x14ac:dyDescent="0.25">
      <c r="B53" s="21">
        <v>50</v>
      </c>
      <c r="C53" s="19" t="str">
        <f>HYPERLINK("#'Meas52009'!A1", "Measure 52009 - First time mothers by age, percentage, ACT residents, 2001 to 2024")</f>
        <v>Measure 52009 - First time mothers by age, percentage, ACT residents, 2001 to 2024</v>
      </c>
      <c r="D53" s="25"/>
    </row>
    <row r="54" spans="2:4" x14ac:dyDescent="0.25">
      <c r="B54" s="21">
        <v>51</v>
      </c>
      <c r="C54" s="19" t="str">
        <f>HYPERLINK("#'Meas52010'!A1", "Measure 52010 - First time mothers by method of birth, percentage, ACT residents, 2001 to 2024")</f>
        <v>Measure 52010 - First time mothers by method of birth, percentage, ACT residents, 2001 to 2024</v>
      </c>
      <c r="D54" s="25"/>
    </row>
    <row r="55" spans="2:4" x14ac:dyDescent="0.25">
      <c r="B55" s="21">
        <v>52</v>
      </c>
      <c r="C55" s="19" t="str">
        <f>HYPERLINK("#'Meas52011'!A1", "Measure 52011 - First time mothers by onset of labour, percentage, ACT residents, 2001 to 2024")</f>
        <v>Measure 52011 - First time mothers by onset of labour, percentage, ACT residents, 2001 to 2024</v>
      </c>
      <c r="D55" s="25"/>
    </row>
    <row r="56" spans="2:4" x14ac:dyDescent="0.25">
      <c r="B56" s="21">
        <v>53</v>
      </c>
      <c r="C56" s="19" t="str">
        <f>HYPERLINK("#'Meas52012'!A1", "Measure 52012 - Smoking during pregnancy, percentage, ACT residents, 2001 to 2022")</f>
        <v>Measure 52012 - Smoking during pregnancy, percentage, ACT residents, 2001 to 2022</v>
      </c>
      <c r="D56" s="25"/>
    </row>
    <row r="57" spans="2:4" x14ac:dyDescent="0.25">
      <c r="B57" s="21">
        <v>54</v>
      </c>
      <c r="C57" s="19" t="str">
        <f>HYPERLINK("#'Meas52013'!A1", "Measure 52013 - Aboriginal and Torres strait Islander women who smoked during pregnancy, percentage, ACT residents, 2001 to 2022")</f>
        <v>Measure 52013 - Aboriginal and Torres strait Islander women who smoked during pregnancy, percentage, ACT residents, 2001 to 2022</v>
      </c>
      <c r="D57" s="25"/>
    </row>
    <row r="58" spans="2:4" x14ac:dyDescent="0.25">
      <c r="B58" s="21">
        <v>55</v>
      </c>
      <c r="C58" s="19" t="str">
        <f>HYPERLINK("#'Meas52014'!A1", "Measure 52014 - Smoking during pregnancy by age, percentage, ACT residents, 2002-2004 to 2020-2022")</f>
        <v>Measure 52014 - Smoking during pregnancy by age, percentage, ACT residents, 2002-2004 to 2020-2022</v>
      </c>
      <c r="D58" s="25"/>
    </row>
    <row r="59" spans="2:4" x14ac:dyDescent="0.25">
      <c r="B59" s="21">
        <v>56</v>
      </c>
      <c r="C59" s="19" t="str">
        <f>HYPERLINK("#'Meas52015'!A1", "Measure 52015 - Women who had a caesarean section by patient election status, percentage, ACT residents, 2005-2009 to 2020-2024")</f>
        <v>Measure 52015 - Women who had a caesarean section by patient election status, percentage, ACT residents, 2005-2009 to 2020-2024</v>
      </c>
      <c r="D59" s="25"/>
    </row>
    <row r="60" spans="2:4" x14ac:dyDescent="0.25">
      <c r="B60" s="21">
        <v>57</v>
      </c>
      <c r="C60" s="19" t="str">
        <f>HYPERLINK("#'Meas52016'!A1", "Measure 52016 - Women who gave birth in hospital by establishment sector, percentage, ACT residents, 2001 to 2022")</f>
        <v>Measure 52016 - Women who gave birth in hospital by establishment sector, percentage, ACT residents, 2001 to 2022</v>
      </c>
      <c r="D60" s="25"/>
    </row>
    <row r="61" spans="2:4" x14ac:dyDescent="0.25">
      <c r="B61" s="21">
        <v>58</v>
      </c>
      <c r="C61" s="19" t="str">
        <f>HYPERLINK("#'Meas52017'!A1", "Measure 52017 - Women who gave birth in hospital by patient election status, percentage, ACT residents, 2001 to 2024")</f>
        <v>Measure 52017 - Women who gave birth in hospital by patient election status, percentage, ACT residents, 2001 to 2024</v>
      </c>
      <c r="D61" s="25"/>
    </row>
    <row r="62" spans="2:4" x14ac:dyDescent="0.25">
      <c r="B62" s="21">
        <v>59</v>
      </c>
      <c r="C62" s="19" t="str">
        <f>HYPERLINK("#'Meas52018'!A1", "Measure 52018 - Women who had a caesarean section by age, percentage, ACT residents, 2001 to 2024")</f>
        <v>Measure 52018 - Women who had a caesarean section by age, percentage, ACT residents, 2001 to 2024</v>
      </c>
      <c r="D62" s="25"/>
    </row>
    <row r="63" spans="2:4" x14ac:dyDescent="0.25">
      <c r="B63" s="21">
        <v>60</v>
      </c>
      <c r="C63" s="19" t="str">
        <f>HYPERLINK("#'Meas52019'!A1", "Measure 52019 - Women who had a caesarean section by patient election status, percentage, ACT residents, 2001 to 2024")</f>
        <v>Measure 52019 - Women who had a caesarean section by patient election status, percentage, ACT residents, 2001 to 2024</v>
      </c>
      <c r="D63" s="25"/>
    </row>
    <row r="64" spans="2:4" x14ac:dyDescent="0.25">
      <c r="B64" s="21">
        <v>61</v>
      </c>
      <c r="C64" s="19" t="str">
        <f>HYPERLINK("#'Meas52020'!A1", "Measure 52020 - Women who had a caesarean section by patient election status and age, percentage, ACT residents, 2001-2003 to 2022-2024")</f>
        <v>Measure 52020 - Women who had a caesarean section by patient election status and age, percentage, ACT residents, 2001-2003 to 2022-2024</v>
      </c>
      <c r="D64" s="25"/>
    </row>
    <row r="65" spans="2:4" x14ac:dyDescent="0.25">
      <c r="B65" s="21">
        <v>62</v>
      </c>
      <c r="C65" s="19" t="str">
        <f>HYPERLINK("#'Meas52021'!A1", "Measure 52021 - Women who gave birth by method of birth and onset of labour, percentage, ACT residents, 2001 to 2024")</f>
        <v>Measure 52021 - Women who gave birth by method of birth and onset of labour, percentage, ACT residents, 2001 to 2024</v>
      </c>
      <c r="D65" s="25"/>
    </row>
    <row r="66" spans="2:4" x14ac:dyDescent="0.25">
      <c r="B66" s="21">
        <v>63</v>
      </c>
      <c r="C66" s="19" t="str">
        <f>HYPERLINK("#'Meas52022'!A1", "Measure 52022 - Caesarean section rates by country of birth of mother, percentage, ACT residents, 2001-2003 to 2022-2024")</f>
        <v>Measure 52022 - Caesarean section rates by country of birth of mother, percentage, ACT residents, 2001-2003 to 2022-2024</v>
      </c>
      <c r="D66" s="25"/>
    </row>
    <row r="67" spans="2:4" x14ac:dyDescent="0.25">
      <c r="B67" s="21">
        <v>64</v>
      </c>
      <c r="C67" s="19" t="str">
        <f>HYPERLINK("#'Meas52023'!A1", "Measure 52023 - Caesarean section rates by Robson's classification, percentage, ACT residents, 2007-2009 to 2022-2024")</f>
        <v>Measure 52023 - Caesarean section rates by Robson's classification, percentage, ACT residents, 2007-2009 to 2022-2024</v>
      </c>
      <c r="D67" s="25"/>
    </row>
    <row r="68" spans="2:4" x14ac:dyDescent="0.25">
      <c r="B68" s="21">
        <v>65</v>
      </c>
      <c r="C68" s="19" t="str">
        <f>HYPERLINK("#'Meas52024'!A1", "Measure 52024 - Caesarean section rates by Robson's subclassification, percentage, ACT residents, 2007-2009 to 2022-2024")</f>
        <v>Measure 52024 - Caesarean section rates by Robson's subclassification, percentage, ACT residents, 2007-2009 to 2022-2024</v>
      </c>
      <c r="D68" s="25"/>
    </row>
    <row r="69" spans="2:4" x14ac:dyDescent="0.25">
      <c r="B69" s="21">
        <v>66</v>
      </c>
      <c r="C69" s="19" t="str">
        <f>HYPERLINK("#'Meas52025'!A1", "Measure 52025 - Babies by gestational age, percentage, ACT residents, 2001 to 2024")</f>
        <v>Measure 52025 - Babies by gestational age, percentage, ACT residents, 2001 to 2024</v>
      </c>
      <c r="D69" s="25"/>
    </row>
    <row r="70" spans="2:4" x14ac:dyDescent="0.25">
      <c r="B70" s="21">
        <v>67</v>
      </c>
      <c r="C70" s="19" t="str">
        <f>HYPERLINK("#'Meas52026'!A1", "Measure 52026 - Babies by birthweight, percentage, ACT residents, 2001 to 2024")</f>
        <v>Measure 52026 - Babies by birthweight, percentage, ACT residents, 2001 to 2024</v>
      </c>
      <c r="D70" s="25"/>
    </row>
    <row r="71" spans="2:4" x14ac:dyDescent="0.25">
      <c r="B71" s="21">
        <v>68</v>
      </c>
      <c r="C71" s="19" t="str">
        <f>HYPERLINK("#'Meas52027'!A1", "Measure 52027 - Aboriginal and Torres Strait Islander low birthweight babies (singleton, live born and less than 2500 grams), percentage, ACT residents, 2001 to 2024")</f>
        <v>Measure 52027 - Aboriginal and Torres Strait Islander low birthweight babies (singleton, live born and less than 2500 grams), percentage, ACT residents, 2001 to 2024</v>
      </c>
      <c r="D71" s="25"/>
    </row>
    <row r="72" spans="2:4" x14ac:dyDescent="0.25">
      <c r="B72" s="21">
        <v>69</v>
      </c>
      <c r="C72" s="19" t="str">
        <f>HYPERLINK("#'Meas52028'!A1", "Measure 52028 - Low birthweight babies (singleton, live born and less than 2500 grams), percentage, ACT residents, 2001 to 2024")</f>
        <v>Measure 52028 - Low birthweight babies (singleton, live born and less than 2500 grams), percentage, ACT residents, 2001 to 2024</v>
      </c>
      <c r="D72" s="25"/>
    </row>
    <row r="73" spans="2:4" x14ac:dyDescent="0.25">
      <c r="B73" s="21">
        <v>70</v>
      </c>
      <c r="C73" s="19" t="str">
        <f>HYPERLINK("#'Meas52029'!A1", "Measure 52029 - Apgar scores at 5 minutes after birth (live born babies), percentage, ACT residents, 2001 to 2024")</f>
        <v>Measure 52029 - Apgar scores at 5 minutes after birth (live born babies), percentage, ACT residents, 2001 to 2024</v>
      </c>
      <c r="D73" s="25"/>
    </row>
    <row r="74" spans="2:4" x14ac:dyDescent="0.25">
      <c r="B74" s="21">
        <v>71</v>
      </c>
      <c r="C74" s="19" t="str">
        <f>HYPERLINK("#'Meas52030'!A1", "Measure 52030 - Women who gave birth by gestational diabetes status, percentage, ACT residents, 2014 to 2024")</f>
        <v>Measure 52030 - Women who gave birth by gestational diabetes status, percentage, ACT residents, 2014 to 2024</v>
      </c>
      <c r="D74" s="25"/>
    </row>
    <row r="75" spans="2:4" x14ac:dyDescent="0.25">
      <c r="B75" s="21">
        <v>72</v>
      </c>
      <c r="C75" s="19" t="str">
        <f>HYPERLINK("#'Meas52031'!A1", "Measure 52031 - Perinatal mortality rate, per 1000 births, percentage, ACT residents, 2001 to 2024")</f>
        <v>Measure 52031 - Perinatal mortality rate, per 1000 births, percentage, ACT residents, 2001 to 2024</v>
      </c>
      <c r="D75" s="25"/>
    </row>
    <row r="76" spans="2:4" x14ac:dyDescent="0.25">
      <c r="B76" s="21">
        <v>73</v>
      </c>
      <c r="C76" s="19" t="str">
        <f>HYPERLINK("#'Meas52032'!A1", "Measure 52032 - Women who gave birth by method of birth and age, percentage, ACT residents, 2001-2003 to 2022-2024")</f>
        <v>Measure 52032 - Women who gave birth by method of birth and age, percentage, ACT residents, 2001-2003 to 2022-2024</v>
      </c>
      <c r="D76" s="25"/>
    </row>
    <row r="77" spans="2:4" x14ac:dyDescent="0.25">
      <c r="B77" s="21">
        <v>74</v>
      </c>
      <c r="C77" s="19" t="str">
        <f>HYPERLINK("#'Meas52033'!A1", "Measure 52033 - Aboriginal and Torres Strait Islander babies (liveborn, singleton) with a healthy birthweight (between 2500 and 4499 grams), percentage, ACT residents, 2009 to 2024")</f>
        <v>Measure 52033 - Aboriginal and Torres Strait Islander babies (liveborn, singleton) with a healthy birthweight (between 2500 and 4499 grams), percentage, ACT residents, 2009 to 2024</v>
      </c>
      <c r="D77" s="25"/>
    </row>
    <row r="78" spans="2:4" x14ac:dyDescent="0.25">
      <c r="B78" s="21">
        <v>75</v>
      </c>
      <c r="C78" s="19" t="str">
        <f>HYPERLINK("#'Meas52034'!A1", "Measure 52034 - Aboriginal and Torres Strait Islander women with 5 or more antenatal visits, percentage, ACT residents, 2001 to 2022")</f>
        <v>Measure 52034 - Aboriginal and Torres Strait Islander women with 5 or more antenatal visits, percentage, ACT residents, 2001 to 2022</v>
      </c>
      <c r="D78" s="25"/>
    </row>
    <row r="79" spans="2:4" x14ac:dyDescent="0.25">
      <c r="B79" s="21">
        <v>76</v>
      </c>
      <c r="C79" s="19" t="str">
        <f>HYPERLINK("#'Meas52035'!A1", "Measure 52035 - Aboriginal and Torres Strait Islander women with 5 or more antenatal visits who gave birth after 32 weeks gestation, percentage, ACT residents, 2001 to 2022")</f>
        <v>Measure 52035 - Aboriginal and Torres Strait Islander women with 5 or more antenatal visits who gave birth after 32 weeks gestation, percentage, ACT residents, 2001 to 2022</v>
      </c>
      <c r="D79" s="25"/>
    </row>
    <row r="80" spans="2:4" x14ac:dyDescent="0.25">
      <c r="B80" s="21">
        <v>77</v>
      </c>
      <c r="C80" s="19" t="str">
        <f>HYPERLINK("#'Meas52036'!A1", "Measure 52036 - Aboriginal and Torres Strait Islander women who gave birth by age group, percentage, ACT residents, 2002-2004 to 2020-2022")</f>
        <v>Measure 52036 - Aboriginal and Torres Strait Islander women who gave birth by age group, percentage, ACT residents, 2002-2004 to 2020-2022</v>
      </c>
      <c r="D80" s="25"/>
    </row>
    <row r="81" spans="2:4" x14ac:dyDescent="0.25">
      <c r="B81" s="21">
        <v>78</v>
      </c>
      <c r="C81" s="19" t="str">
        <f>HYPERLINK("#'Meas52037'!A1", "Measure 52037 - Women who gave birth by BMI categories, percentage, ACT residents, 2012 to 2022")</f>
        <v>Measure 52037 - Women who gave birth by BMI categories, percentage, ACT residents, 2012 to 2022</v>
      </c>
      <c r="D81" s="25"/>
    </row>
    <row r="82" spans="2:4" x14ac:dyDescent="0.25">
      <c r="B82" s="21">
        <v>79</v>
      </c>
      <c r="C82" s="19" t="str">
        <f>HYPERLINK("#'Meas52038'!A1", "Measure 52038 - Women who gave birth by BMI categories and maternal age, percentage, ACT residents, 2012 to 2022")</f>
        <v>Measure 52038 - Women who gave birth by BMI categories and maternal age, percentage, ACT residents, 2012 to 2022</v>
      </c>
      <c r="D82" s="25"/>
    </row>
    <row r="83" spans="2:4" x14ac:dyDescent="0.25">
      <c r="B83" s="21">
        <v>80</v>
      </c>
      <c r="C83" s="19" t="str">
        <f>HYPERLINK("#'Meas52039'!A1", "Measure 52039 - Aboriginal and Torres Strait Islander women who gave birth by Body Mass Index categories, percentage, ACT residents, 2011-2013 to 2020-2022")</f>
        <v>Measure 52039 - Aboriginal and Torres Strait Islander women who gave birth by Body Mass Index categories, percentage, ACT residents, 2011-2013 to 2020-2022</v>
      </c>
      <c r="D83" s="25"/>
    </row>
    <row r="84" spans="2:4" x14ac:dyDescent="0.25">
      <c r="B84" s="22"/>
      <c r="C84" s="20"/>
      <c r="D84" s="24"/>
    </row>
  </sheetData>
  <sheetProtection sheet="1" objects="1"/>
  <mergeCells count="1">
    <mergeCell ref="B2:D2"/>
  </mergeCells>
  <hyperlinks>
    <hyperlink ref="C4" location="'Gender and sex'!A1" display="Technical notes: Gender and sex" xr:uid="{00000000-0004-0000-0100-000000000000}"/>
    <hyperlink ref="C5" location="'About the data'!A1" display="Technical notes: About the data" xr:uid="{00000000-0004-0000-0100-000001000000}"/>
    <hyperlink ref="C6" location="'Definitions'!A1" display="Technical notes: Definitions" xr:uid="{00000000-0004-0000-0100-000002000000}"/>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B1:M13"/>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4"/>
    </row>
    <row r="3" spans="2:13" ht="7" customHeight="1" x14ac:dyDescent="0.25">
      <c r="B3" s="23"/>
      <c r="F3" s="25"/>
    </row>
    <row r="4" spans="2:13" ht="13.5" customHeight="1" x14ac:dyDescent="0.3">
      <c r="B4" s="39" t="s">
        <v>932</v>
      </c>
      <c r="F4" s="25"/>
    </row>
    <row r="5" spans="2:13" ht="12" customHeight="1" x14ac:dyDescent="0.25">
      <c r="B5" s="41" t="s">
        <v>28</v>
      </c>
      <c r="F5" s="25"/>
    </row>
    <row r="6" spans="2:13" ht="7" customHeight="1" x14ac:dyDescent="0.25">
      <c r="B6" s="40"/>
      <c r="C6" s="32"/>
      <c r="D6" s="33"/>
      <c r="E6" s="33"/>
      <c r="F6" s="53"/>
      <c r="G6" s="33"/>
      <c r="H6" s="33"/>
      <c r="I6" s="33"/>
      <c r="J6" s="33"/>
      <c r="K6" s="33"/>
      <c r="L6" s="33"/>
      <c r="M6" s="33"/>
    </row>
    <row r="7" spans="2:13" ht="12" customHeight="1" x14ac:dyDescent="0.25">
      <c r="B7" s="42"/>
      <c r="C7" s="79" t="s">
        <v>933</v>
      </c>
      <c r="D7" s="79" t="s">
        <v>934</v>
      </c>
      <c r="E7" s="79" t="s">
        <v>935</v>
      </c>
      <c r="F7" s="80" t="s">
        <v>936</v>
      </c>
    </row>
    <row r="8" spans="2:13" x14ac:dyDescent="0.25">
      <c r="B8" s="38"/>
      <c r="C8" s="75" t="s">
        <v>65</v>
      </c>
      <c r="D8" s="76"/>
      <c r="E8" s="76"/>
      <c r="F8" s="81"/>
      <c r="G8" s="34"/>
      <c r="H8" s="34"/>
      <c r="I8" s="34"/>
      <c r="J8" s="34"/>
      <c r="K8" s="34"/>
      <c r="L8" s="34"/>
      <c r="M8" s="34"/>
    </row>
    <row r="9" spans="2:13" x14ac:dyDescent="0.25">
      <c r="B9" s="43" t="s">
        <v>373</v>
      </c>
      <c r="C9" s="36" t="s">
        <v>587</v>
      </c>
      <c r="D9" s="36" t="s">
        <v>937</v>
      </c>
      <c r="E9" s="36" t="s">
        <v>676</v>
      </c>
      <c r="F9" s="48" t="s">
        <v>938</v>
      </c>
    </row>
    <row r="10" spans="2:13" x14ac:dyDescent="0.25">
      <c r="B10" s="44" t="s">
        <v>398</v>
      </c>
      <c r="C10" s="35" t="s">
        <v>591</v>
      </c>
      <c r="D10" s="35" t="s">
        <v>915</v>
      </c>
      <c r="E10" s="35" t="s">
        <v>666</v>
      </c>
      <c r="F10" s="47" t="s">
        <v>588</v>
      </c>
    </row>
    <row r="11" spans="2:13" x14ac:dyDescent="0.25">
      <c r="B11" s="43" t="s">
        <v>421</v>
      </c>
      <c r="C11" s="36" t="s">
        <v>511</v>
      </c>
      <c r="D11" s="36" t="s">
        <v>662</v>
      </c>
      <c r="E11" s="36" t="s">
        <v>939</v>
      </c>
      <c r="F11" s="48" t="s">
        <v>513</v>
      </c>
    </row>
    <row r="12" spans="2:13" x14ac:dyDescent="0.25">
      <c r="B12" s="44" t="s">
        <v>445</v>
      </c>
      <c r="C12" s="35" t="s">
        <v>940</v>
      </c>
      <c r="D12" s="35" t="s">
        <v>941</v>
      </c>
      <c r="E12" s="35" t="s">
        <v>395</v>
      </c>
      <c r="F12" s="47" t="s">
        <v>588</v>
      </c>
    </row>
    <row r="13" spans="2:13" x14ac:dyDescent="0.25">
      <c r="B13" s="45" t="s">
        <v>942</v>
      </c>
      <c r="C13" s="37" t="s">
        <v>943</v>
      </c>
      <c r="D13" s="37" t="s">
        <v>940</v>
      </c>
      <c r="E13" s="37" t="s">
        <v>904</v>
      </c>
      <c r="F13" s="49" t="s">
        <v>903</v>
      </c>
    </row>
  </sheetData>
  <mergeCells count="6">
    <mergeCell ref="C2:F2"/>
    <mergeCell ref="C8:F8"/>
    <mergeCell ref="C7"/>
    <mergeCell ref="D7"/>
    <mergeCell ref="E7"/>
    <mergeCell ref="F7"/>
  </mergeCells>
  <hyperlinks>
    <hyperlink ref="C2:J2" location="TOC!A1" display="TOC" xr:uid="{00000000-0004-0000-1300-000000000000}"/>
    <hyperlink ref="C2" location="'Table of contents'!A1" display="Table of Contents" xr:uid="{00000000-0004-0000-1300-000001000000}"/>
  </hyperlinks>
  <pageMargins left="0.7" right="0.7" top="0.75" bottom="0.75" header="0.3" footer="0.3"/>
  <pageSetup paperSize="9" orientation="portrait"/>
  <drawing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sheetPr>
  <dimension ref="B1:X11"/>
  <sheetViews>
    <sheetView showGridLines="0" showRowColHeaders="0" workbookViewId="0">
      <pane xSplit="2" ySplit="8" topLeftCell="C9" activePane="bottomRight" state="frozen"/>
      <selection pane="topRight" activeCell="B1" sqref="B1"/>
      <selection pane="bottomLeft" activeCell="A6" sqref="A6"/>
      <selection pane="bottomRight" activeCell="B11" sqref="B11"/>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944</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80" t="s">
        <v>87</v>
      </c>
    </row>
    <row r="8" spans="2:24" x14ac:dyDescent="0.25">
      <c r="B8" s="38"/>
      <c r="C8" s="75" t="s">
        <v>65</v>
      </c>
      <c r="D8" s="76"/>
      <c r="E8" s="76"/>
      <c r="F8" s="76"/>
      <c r="G8" s="76"/>
      <c r="H8" s="76"/>
      <c r="I8" s="76"/>
      <c r="J8" s="76"/>
      <c r="K8" s="76"/>
      <c r="L8" s="76"/>
      <c r="M8" s="76"/>
      <c r="N8" s="77"/>
      <c r="O8" s="77"/>
      <c r="P8" s="77"/>
      <c r="Q8" s="77"/>
      <c r="R8" s="77"/>
      <c r="S8" s="77"/>
      <c r="T8" s="77"/>
      <c r="U8" s="77"/>
      <c r="V8" s="77"/>
      <c r="W8" s="77"/>
      <c r="X8" s="78"/>
    </row>
    <row r="9" spans="2:24" x14ac:dyDescent="0.25">
      <c r="B9" s="43" t="s">
        <v>945</v>
      </c>
      <c r="C9" s="36" t="s">
        <v>946</v>
      </c>
      <c r="D9" s="36" t="s">
        <v>947</v>
      </c>
      <c r="E9" s="36" t="s">
        <v>948</v>
      </c>
      <c r="F9" s="36" t="s">
        <v>949</v>
      </c>
      <c r="G9" s="36" t="s">
        <v>950</v>
      </c>
      <c r="H9" s="36" t="s">
        <v>951</v>
      </c>
      <c r="I9" s="36" t="s">
        <v>952</v>
      </c>
      <c r="J9" s="36" t="s">
        <v>953</v>
      </c>
      <c r="K9" s="36" t="s">
        <v>954</v>
      </c>
      <c r="L9" s="36" t="s">
        <v>955</v>
      </c>
      <c r="M9" s="36" t="s">
        <v>956</v>
      </c>
      <c r="N9" s="36" t="s">
        <v>957</v>
      </c>
      <c r="O9" s="36" t="s">
        <v>958</v>
      </c>
      <c r="P9" s="36" t="s">
        <v>959</v>
      </c>
      <c r="Q9" s="36" t="s">
        <v>960</v>
      </c>
      <c r="R9" s="36" t="s">
        <v>961</v>
      </c>
      <c r="S9" s="36" t="s">
        <v>962</v>
      </c>
      <c r="T9" s="36" t="s">
        <v>963</v>
      </c>
      <c r="U9" s="36" t="s">
        <v>964</v>
      </c>
      <c r="V9" s="36" t="s">
        <v>965</v>
      </c>
      <c r="W9" s="36" t="s">
        <v>966</v>
      </c>
      <c r="X9" s="48" t="s">
        <v>967</v>
      </c>
    </row>
    <row r="10" spans="2:24" ht="11" thickBot="1" x14ac:dyDescent="0.3">
      <c r="B10" s="51" t="s">
        <v>968</v>
      </c>
      <c r="C10" s="50" t="s">
        <v>969</v>
      </c>
      <c r="D10" s="50" t="s">
        <v>970</v>
      </c>
      <c r="E10" s="50" t="s">
        <v>971</v>
      </c>
      <c r="F10" s="50" t="s">
        <v>972</v>
      </c>
      <c r="G10" s="50" t="s">
        <v>973</v>
      </c>
      <c r="H10" s="50" t="s">
        <v>974</v>
      </c>
      <c r="I10" s="50" t="s">
        <v>975</v>
      </c>
      <c r="J10" s="50" t="s">
        <v>976</v>
      </c>
      <c r="K10" s="50" t="s">
        <v>977</v>
      </c>
      <c r="L10" s="50" t="s">
        <v>978</v>
      </c>
      <c r="M10" s="50" t="s">
        <v>979</v>
      </c>
      <c r="N10" s="50" t="s">
        <v>980</v>
      </c>
      <c r="O10" s="50" t="s">
        <v>981</v>
      </c>
      <c r="P10" s="50" t="s">
        <v>982</v>
      </c>
      <c r="Q10" s="50" t="s">
        <v>195</v>
      </c>
      <c r="R10" s="50" t="s">
        <v>983</v>
      </c>
      <c r="S10" s="50" t="s">
        <v>984</v>
      </c>
      <c r="T10" s="50" t="s">
        <v>985</v>
      </c>
      <c r="U10" s="50" t="s">
        <v>986</v>
      </c>
      <c r="V10" s="50" t="s">
        <v>263</v>
      </c>
      <c r="W10" s="50" t="s">
        <v>610</v>
      </c>
      <c r="X10" s="52" t="s">
        <v>986</v>
      </c>
    </row>
    <row r="11" spans="2:24" ht="13" x14ac:dyDescent="0.3">
      <c r="B11" s="16" t="s">
        <v>4309</v>
      </c>
    </row>
  </sheetData>
  <mergeCells count="24">
    <mergeCell ref="V7"/>
    <mergeCell ref="W7"/>
    <mergeCell ref="X7"/>
    <mergeCell ref="Q7"/>
    <mergeCell ref="R7"/>
    <mergeCell ref="S7"/>
    <mergeCell ref="T7"/>
    <mergeCell ref="U7"/>
    <mergeCell ref="C2:X2"/>
    <mergeCell ref="C8:X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400-000000000000}"/>
    <hyperlink ref="C2" location="'Table of contents'!A1" display="Table of Contents" xr:uid="{00000000-0004-0000-1400-000001000000}"/>
  </hyperlinks>
  <pageMargins left="0.7" right="0.7" top="0.75" bottom="0.75" header="0.3" footer="0.3"/>
  <pageSetup paperSize="9" orientation="portrait"/>
  <drawing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theme="9"/>
  </sheetPr>
  <dimension ref="B1:Z10"/>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987</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945</v>
      </c>
      <c r="C9" s="36" t="s">
        <v>988</v>
      </c>
      <c r="D9" s="36" t="s">
        <v>989</v>
      </c>
      <c r="E9" s="36" t="s">
        <v>990</v>
      </c>
      <c r="F9" s="36" t="s">
        <v>991</v>
      </c>
      <c r="G9" s="36" t="s">
        <v>992</v>
      </c>
      <c r="H9" s="36" t="s">
        <v>317</v>
      </c>
      <c r="I9" s="36" t="s">
        <v>993</v>
      </c>
      <c r="J9" s="36" t="s">
        <v>994</v>
      </c>
      <c r="K9" s="36" t="s">
        <v>995</v>
      </c>
      <c r="L9" s="36" t="s">
        <v>996</v>
      </c>
      <c r="M9" s="36" t="s">
        <v>997</v>
      </c>
      <c r="N9" s="36" t="s">
        <v>998</v>
      </c>
      <c r="O9" s="36" t="s">
        <v>999</v>
      </c>
      <c r="P9" s="36" t="s">
        <v>1000</v>
      </c>
      <c r="Q9" s="36" t="s">
        <v>1001</v>
      </c>
      <c r="R9" s="36" t="s">
        <v>1002</v>
      </c>
      <c r="S9" s="36" t="s">
        <v>1003</v>
      </c>
      <c r="T9" s="36" t="s">
        <v>1004</v>
      </c>
      <c r="U9" s="36" t="s">
        <v>1005</v>
      </c>
      <c r="V9" s="36" t="s">
        <v>1006</v>
      </c>
      <c r="W9" s="36" t="s">
        <v>1007</v>
      </c>
      <c r="X9" s="36" t="s">
        <v>1008</v>
      </c>
      <c r="Y9" s="36" t="s">
        <v>1009</v>
      </c>
      <c r="Z9" s="48" t="s">
        <v>547</v>
      </c>
    </row>
    <row r="10" spans="2:26" x14ac:dyDescent="0.25">
      <c r="B10" s="51" t="s">
        <v>968</v>
      </c>
      <c r="C10" s="50" t="s">
        <v>431</v>
      </c>
      <c r="D10" s="50" t="s">
        <v>1010</v>
      </c>
      <c r="E10" s="50" t="s">
        <v>1011</v>
      </c>
      <c r="F10" s="50" t="s">
        <v>1012</v>
      </c>
      <c r="G10" s="50" t="s">
        <v>1013</v>
      </c>
      <c r="H10" s="50" t="s">
        <v>1014</v>
      </c>
      <c r="I10" s="50" t="s">
        <v>1015</v>
      </c>
      <c r="J10" s="50" t="s">
        <v>1016</v>
      </c>
      <c r="K10" s="50" t="s">
        <v>1017</v>
      </c>
      <c r="L10" s="50" t="s">
        <v>1018</v>
      </c>
      <c r="M10" s="50" t="s">
        <v>1019</v>
      </c>
      <c r="N10" s="50" t="s">
        <v>1020</v>
      </c>
      <c r="O10" s="50" t="s">
        <v>1021</v>
      </c>
      <c r="P10" s="50" t="s">
        <v>1022</v>
      </c>
      <c r="Q10" s="50" t="s">
        <v>1023</v>
      </c>
      <c r="R10" s="50" t="s">
        <v>429</v>
      </c>
      <c r="S10" s="50" t="s">
        <v>1024</v>
      </c>
      <c r="T10" s="50" t="s">
        <v>1025</v>
      </c>
      <c r="U10" s="50" t="s">
        <v>1026</v>
      </c>
      <c r="V10" s="50" t="s">
        <v>1027</v>
      </c>
      <c r="W10" s="50" t="s">
        <v>770</v>
      </c>
      <c r="X10" s="50" t="s">
        <v>1028</v>
      </c>
      <c r="Y10" s="50" t="s">
        <v>478</v>
      </c>
      <c r="Z10" s="52" t="s">
        <v>1029</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500-000000000000}"/>
    <hyperlink ref="C2" location="'Table of contents'!A1" display="Table of Contents" xr:uid="{00000000-0004-0000-1500-000001000000}"/>
  </hyperlinks>
  <pageMargins left="0.7" right="0.7" top="0.75" bottom="0.75" header="0.3" footer="0.3"/>
  <pageSetup paperSize="9" orientation="portrait"/>
  <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sheetPr>
  <dimension ref="B1:Z13"/>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1030</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1031</v>
      </c>
      <c r="C9" s="36" t="s">
        <v>383</v>
      </c>
      <c r="D9" s="36" t="s">
        <v>622</v>
      </c>
      <c r="E9" s="36" t="s">
        <v>665</v>
      </c>
      <c r="F9" s="36" t="s">
        <v>559</v>
      </c>
      <c r="G9" s="36" t="s">
        <v>560</v>
      </c>
      <c r="H9" s="36" t="s">
        <v>1032</v>
      </c>
      <c r="I9" s="36" t="s">
        <v>385</v>
      </c>
      <c r="J9" s="36" t="s">
        <v>524</v>
      </c>
      <c r="K9" s="36" t="s">
        <v>564</v>
      </c>
      <c r="L9" s="36" t="s">
        <v>561</v>
      </c>
      <c r="M9" s="36" t="s">
        <v>380</v>
      </c>
      <c r="N9" s="36" t="s">
        <v>1033</v>
      </c>
      <c r="O9" s="36" t="s">
        <v>520</v>
      </c>
      <c r="P9" s="36" t="s">
        <v>1034</v>
      </c>
      <c r="Q9" s="36" t="s">
        <v>669</v>
      </c>
      <c r="R9" s="36" t="s">
        <v>524</v>
      </c>
      <c r="S9" s="36" t="s">
        <v>664</v>
      </c>
      <c r="T9" s="36" t="s">
        <v>381</v>
      </c>
      <c r="U9" s="36" t="s">
        <v>621</v>
      </c>
      <c r="V9" s="36" t="s">
        <v>558</v>
      </c>
      <c r="W9" s="36" t="s">
        <v>384</v>
      </c>
      <c r="X9" s="36" t="s">
        <v>514</v>
      </c>
      <c r="Y9" s="36" t="s">
        <v>664</v>
      </c>
      <c r="Z9" s="48" t="s">
        <v>514</v>
      </c>
    </row>
    <row r="10" spans="2:26" x14ac:dyDescent="0.25">
      <c r="B10" s="44" t="s">
        <v>421</v>
      </c>
      <c r="C10" s="35" t="s">
        <v>1035</v>
      </c>
      <c r="D10" s="35" t="s">
        <v>500</v>
      </c>
      <c r="E10" s="35" t="s">
        <v>1036</v>
      </c>
      <c r="F10" s="35" t="s">
        <v>498</v>
      </c>
      <c r="G10" s="35" t="s">
        <v>577</v>
      </c>
      <c r="H10" s="35" t="s">
        <v>601</v>
      </c>
      <c r="I10" s="35" t="s">
        <v>1037</v>
      </c>
      <c r="J10" s="35" t="s">
        <v>1038</v>
      </c>
      <c r="K10" s="35" t="s">
        <v>686</v>
      </c>
      <c r="L10" s="35" t="s">
        <v>1039</v>
      </c>
      <c r="M10" s="35" t="s">
        <v>1040</v>
      </c>
      <c r="N10" s="35" t="s">
        <v>1041</v>
      </c>
      <c r="O10" s="35" t="s">
        <v>1042</v>
      </c>
      <c r="P10" s="35" t="s">
        <v>1043</v>
      </c>
      <c r="Q10" s="35" t="s">
        <v>414</v>
      </c>
      <c r="R10" s="35" t="s">
        <v>874</v>
      </c>
      <c r="S10" s="35" t="s">
        <v>1044</v>
      </c>
      <c r="T10" s="35" t="s">
        <v>1045</v>
      </c>
      <c r="U10" s="35" t="s">
        <v>924</v>
      </c>
      <c r="V10" s="35" t="s">
        <v>413</v>
      </c>
      <c r="W10" s="35" t="s">
        <v>925</v>
      </c>
      <c r="X10" s="35" t="s">
        <v>1046</v>
      </c>
      <c r="Y10" s="35" t="s">
        <v>794</v>
      </c>
      <c r="Z10" s="47" t="s">
        <v>1047</v>
      </c>
    </row>
    <row r="11" spans="2:26" x14ac:dyDescent="0.25">
      <c r="B11" s="43" t="s">
        <v>445</v>
      </c>
      <c r="C11" s="36" t="s">
        <v>1039</v>
      </c>
      <c r="D11" s="36" t="s">
        <v>1048</v>
      </c>
      <c r="E11" s="36" t="s">
        <v>1049</v>
      </c>
      <c r="F11" s="36" t="s">
        <v>1050</v>
      </c>
      <c r="G11" s="36" t="s">
        <v>921</v>
      </c>
      <c r="H11" s="36" t="s">
        <v>1051</v>
      </c>
      <c r="I11" s="36" t="s">
        <v>829</v>
      </c>
      <c r="J11" s="36" t="s">
        <v>407</v>
      </c>
      <c r="K11" s="36" t="s">
        <v>401</v>
      </c>
      <c r="L11" s="36" t="s">
        <v>284</v>
      </c>
      <c r="M11" s="36" t="s">
        <v>1052</v>
      </c>
      <c r="N11" s="36" t="s">
        <v>1053</v>
      </c>
      <c r="O11" s="36" t="s">
        <v>1054</v>
      </c>
      <c r="P11" s="36" t="s">
        <v>1055</v>
      </c>
      <c r="Q11" s="36" t="s">
        <v>1056</v>
      </c>
      <c r="R11" s="36" t="s">
        <v>1057</v>
      </c>
      <c r="S11" s="36" t="s">
        <v>704</v>
      </c>
      <c r="T11" s="36" t="s">
        <v>702</v>
      </c>
      <c r="U11" s="36" t="s">
        <v>286</v>
      </c>
      <c r="V11" s="36" t="s">
        <v>190</v>
      </c>
      <c r="W11" s="36" t="s">
        <v>1058</v>
      </c>
      <c r="X11" s="36" t="s">
        <v>134</v>
      </c>
      <c r="Y11" s="36" t="s">
        <v>986</v>
      </c>
      <c r="Z11" s="48" t="s">
        <v>843</v>
      </c>
    </row>
    <row r="12" spans="2:26" x14ac:dyDescent="0.25">
      <c r="B12" s="44" t="s">
        <v>468</v>
      </c>
      <c r="C12" s="35" t="s">
        <v>1059</v>
      </c>
      <c r="D12" s="35" t="s">
        <v>1060</v>
      </c>
      <c r="E12" s="35" t="s">
        <v>692</v>
      </c>
      <c r="F12" s="35" t="s">
        <v>420</v>
      </c>
      <c r="G12" s="35" t="s">
        <v>1061</v>
      </c>
      <c r="H12" s="35" t="s">
        <v>1062</v>
      </c>
      <c r="I12" s="35" t="s">
        <v>1063</v>
      </c>
      <c r="J12" s="35" t="s">
        <v>1064</v>
      </c>
      <c r="K12" s="35" t="s">
        <v>1044</v>
      </c>
      <c r="L12" s="35" t="s">
        <v>1065</v>
      </c>
      <c r="M12" s="35" t="s">
        <v>1066</v>
      </c>
      <c r="N12" s="35" t="s">
        <v>1067</v>
      </c>
      <c r="O12" s="35" t="s">
        <v>1068</v>
      </c>
      <c r="P12" s="35" t="s">
        <v>1069</v>
      </c>
      <c r="Q12" s="35" t="s">
        <v>1068</v>
      </c>
      <c r="R12" s="35" t="s">
        <v>1070</v>
      </c>
      <c r="S12" s="35" t="s">
        <v>1071</v>
      </c>
      <c r="T12" s="35" t="s">
        <v>1071</v>
      </c>
      <c r="U12" s="35" t="s">
        <v>1072</v>
      </c>
      <c r="V12" s="35" t="s">
        <v>1073</v>
      </c>
      <c r="W12" s="35" t="s">
        <v>338</v>
      </c>
      <c r="X12" s="35" t="s">
        <v>867</v>
      </c>
      <c r="Y12" s="35" t="s">
        <v>1074</v>
      </c>
      <c r="Z12" s="47" t="s">
        <v>721</v>
      </c>
    </row>
    <row r="13" spans="2:26" x14ac:dyDescent="0.25">
      <c r="B13" s="45" t="s">
        <v>488</v>
      </c>
      <c r="C13" s="37" t="s">
        <v>756</v>
      </c>
      <c r="D13" s="37" t="s">
        <v>519</v>
      </c>
      <c r="E13" s="37" t="s">
        <v>631</v>
      </c>
      <c r="F13" s="37" t="s">
        <v>516</v>
      </c>
      <c r="G13" s="37" t="s">
        <v>518</v>
      </c>
      <c r="H13" s="37" t="s">
        <v>666</v>
      </c>
      <c r="I13" s="37" t="s">
        <v>388</v>
      </c>
      <c r="J13" s="37" t="s">
        <v>520</v>
      </c>
      <c r="K13" s="37" t="s">
        <v>560</v>
      </c>
      <c r="L13" s="37" t="s">
        <v>1032</v>
      </c>
      <c r="M13" s="37" t="s">
        <v>379</v>
      </c>
      <c r="N13" s="37" t="s">
        <v>528</v>
      </c>
      <c r="O13" s="37" t="s">
        <v>380</v>
      </c>
      <c r="P13" s="37" t="s">
        <v>376</v>
      </c>
      <c r="Q13" s="37" t="s">
        <v>1075</v>
      </c>
      <c r="R13" s="37" t="s">
        <v>1076</v>
      </c>
      <c r="S13" s="37" t="s">
        <v>376</v>
      </c>
      <c r="T13" s="37" t="s">
        <v>626</v>
      </c>
      <c r="U13" s="37" t="s">
        <v>1077</v>
      </c>
      <c r="V13" s="37" t="s">
        <v>1078</v>
      </c>
      <c r="W13" s="37" t="s">
        <v>1079</v>
      </c>
      <c r="X13" s="37" t="s">
        <v>584</v>
      </c>
      <c r="Y13" s="37" t="s">
        <v>1080</v>
      </c>
      <c r="Z13" s="49" t="s">
        <v>1081</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600-000000000000}"/>
    <hyperlink ref="C2" location="'Table of contents'!A1" display="Table of Contents" xr:uid="{00000000-0004-0000-1600-000001000000}"/>
  </hyperlinks>
  <pageMargins left="0.7" right="0.7" top="0.75" bottom="0.75" header="0.3" footer="0.3"/>
  <pageSetup paperSize="9" orientation="portrait"/>
  <drawing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theme="9"/>
  </sheetPr>
  <dimension ref="B1:Z10"/>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1082</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945</v>
      </c>
      <c r="C9" s="36" t="s">
        <v>1083</v>
      </c>
      <c r="D9" s="36" t="s">
        <v>410</v>
      </c>
      <c r="E9" s="36" t="s">
        <v>1084</v>
      </c>
      <c r="F9" s="36" t="s">
        <v>284</v>
      </c>
      <c r="G9" s="36" t="s">
        <v>868</v>
      </c>
      <c r="H9" s="36" t="s">
        <v>1085</v>
      </c>
      <c r="I9" s="36" t="s">
        <v>786</v>
      </c>
      <c r="J9" s="36" t="s">
        <v>1086</v>
      </c>
      <c r="K9" s="36" t="s">
        <v>1087</v>
      </c>
      <c r="L9" s="36" t="s">
        <v>1088</v>
      </c>
      <c r="M9" s="36" t="s">
        <v>194</v>
      </c>
      <c r="N9" s="36" t="s">
        <v>1089</v>
      </c>
      <c r="O9" s="36" t="s">
        <v>981</v>
      </c>
      <c r="P9" s="36" t="s">
        <v>1090</v>
      </c>
      <c r="Q9" s="36" t="s">
        <v>483</v>
      </c>
      <c r="R9" s="36" t="s">
        <v>1090</v>
      </c>
      <c r="S9" s="36" t="s">
        <v>1091</v>
      </c>
      <c r="T9" s="36" t="s">
        <v>1092</v>
      </c>
      <c r="U9" s="36" t="s">
        <v>1093</v>
      </c>
      <c r="V9" s="36" t="s">
        <v>1094</v>
      </c>
      <c r="W9" s="36" t="s">
        <v>1095</v>
      </c>
      <c r="X9" s="36" t="s">
        <v>1096</v>
      </c>
      <c r="Y9" s="36" t="s">
        <v>1097</v>
      </c>
      <c r="Z9" s="48" t="s">
        <v>358</v>
      </c>
    </row>
    <row r="10" spans="2:26" x14ac:dyDescent="0.25">
      <c r="B10" s="51" t="s">
        <v>968</v>
      </c>
      <c r="C10" s="50" t="s">
        <v>827</v>
      </c>
      <c r="D10" s="50" t="s">
        <v>1098</v>
      </c>
      <c r="E10" s="50" t="s">
        <v>1099</v>
      </c>
      <c r="F10" s="50" t="s">
        <v>1100</v>
      </c>
      <c r="G10" s="50" t="s">
        <v>697</v>
      </c>
      <c r="H10" s="50" t="s">
        <v>1101</v>
      </c>
      <c r="I10" s="50" t="s">
        <v>469</v>
      </c>
      <c r="J10" s="50" t="s">
        <v>1102</v>
      </c>
      <c r="K10" s="50" t="s">
        <v>1103</v>
      </c>
      <c r="L10" s="50" t="s">
        <v>1104</v>
      </c>
      <c r="M10" s="50" t="s">
        <v>1105</v>
      </c>
      <c r="N10" s="50" t="s">
        <v>1106</v>
      </c>
      <c r="O10" s="50" t="s">
        <v>1107</v>
      </c>
      <c r="P10" s="50" t="s">
        <v>1108</v>
      </c>
      <c r="Q10" s="50" t="s">
        <v>1109</v>
      </c>
      <c r="R10" s="50" t="s">
        <v>718</v>
      </c>
      <c r="S10" s="50" t="s">
        <v>865</v>
      </c>
      <c r="T10" s="50" t="s">
        <v>833</v>
      </c>
      <c r="U10" s="50" t="s">
        <v>1110</v>
      </c>
      <c r="V10" s="50" t="s">
        <v>1111</v>
      </c>
      <c r="W10" s="50" t="s">
        <v>1112</v>
      </c>
      <c r="X10" s="50" t="s">
        <v>797</v>
      </c>
      <c r="Y10" s="50" t="s">
        <v>1113</v>
      </c>
      <c r="Z10" s="52" t="s">
        <v>262</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700-000000000000}"/>
    <hyperlink ref="C2" location="'Table of contents'!A1" display="Table of Contents" xr:uid="{00000000-0004-0000-1700-000001000000}"/>
  </hyperlinks>
  <pageMargins left="0.7" right="0.7" top="0.75" bottom="0.75" header="0.3" footer="0.3"/>
  <pageSetup paperSize="9" orientation="portrait"/>
  <drawing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sheetPr>
  <dimension ref="B1:M23"/>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3"/>
      <c r="J2" s="74"/>
    </row>
    <row r="3" spans="2:13" ht="7" customHeight="1" x14ac:dyDescent="0.25">
      <c r="B3" s="23"/>
      <c r="J3" s="25"/>
    </row>
    <row r="4" spans="2:13" ht="13.5" customHeight="1" x14ac:dyDescent="0.3">
      <c r="B4" s="39" t="s">
        <v>1114</v>
      </c>
      <c r="J4" s="25"/>
    </row>
    <row r="5" spans="2:13" ht="12" customHeight="1" x14ac:dyDescent="0.25">
      <c r="B5" s="41" t="s">
        <v>28</v>
      </c>
      <c r="J5" s="25"/>
    </row>
    <row r="6" spans="2:13" ht="7" customHeight="1" x14ac:dyDescent="0.25">
      <c r="B6" s="40"/>
      <c r="C6" s="32"/>
      <c r="D6" s="33"/>
      <c r="E6" s="33"/>
      <c r="F6" s="33"/>
      <c r="G6" s="33"/>
      <c r="H6" s="33"/>
      <c r="I6" s="33"/>
      <c r="J6" s="53"/>
      <c r="K6" s="33"/>
      <c r="L6" s="33"/>
      <c r="M6" s="33"/>
    </row>
    <row r="7" spans="2:13" ht="12" customHeight="1" x14ac:dyDescent="0.25">
      <c r="B7" s="42"/>
      <c r="C7" s="79" t="s">
        <v>1115</v>
      </c>
      <c r="D7" s="79" t="s">
        <v>1116</v>
      </c>
      <c r="E7" s="79" t="s">
        <v>1117</v>
      </c>
      <c r="F7" s="79" t="s">
        <v>1118</v>
      </c>
      <c r="G7" s="79" t="s">
        <v>1119</v>
      </c>
      <c r="H7" s="79" t="s">
        <v>1120</v>
      </c>
      <c r="I7" s="79" t="s">
        <v>1121</v>
      </c>
      <c r="J7" s="80" t="s">
        <v>1122</v>
      </c>
    </row>
    <row r="8" spans="2:13" x14ac:dyDescent="0.25">
      <c r="B8" s="38"/>
      <c r="C8" s="75" t="s">
        <v>65</v>
      </c>
      <c r="D8" s="76"/>
      <c r="E8" s="76"/>
      <c r="F8" s="76"/>
      <c r="G8" s="76"/>
      <c r="H8" s="76"/>
      <c r="I8" s="76"/>
      <c r="J8" s="81"/>
      <c r="K8" s="34"/>
      <c r="L8" s="34"/>
      <c r="M8" s="34"/>
    </row>
    <row r="9" spans="2:13" x14ac:dyDescent="0.25">
      <c r="B9" s="57" t="s">
        <v>1031</v>
      </c>
      <c r="C9" s="54"/>
      <c r="D9" s="54"/>
      <c r="E9" s="54"/>
      <c r="F9" s="54"/>
      <c r="G9" s="54"/>
      <c r="H9" s="54"/>
      <c r="I9" s="54"/>
      <c r="J9" s="59"/>
    </row>
    <row r="10" spans="2:13" x14ac:dyDescent="0.25">
      <c r="B10" s="55" t="s">
        <v>945</v>
      </c>
      <c r="C10" s="36" t="s">
        <v>495</v>
      </c>
      <c r="D10" s="36" t="s">
        <v>690</v>
      </c>
      <c r="E10" s="36" t="s">
        <v>577</v>
      </c>
      <c r="F10" s="36" t="s">
        <v>1123</v>
      </c>
      <c r="G10" s="36" t="s">
        <v>740</v>
      </c>
      <c r="H10" s="36" t="s">
        <v>501</v>
      </c>
      <c r="I10" s="36" t="s">
        <v>689</v>
      </c>
      <c r="J10" s="48" t="s">
        <v>1124</v>
      </c>
    </row>
    <row r="11" spans="2:13" x14ac:dyDescent="0.25">
      <c r="B11" s="56" t="s">
        <v>968</v>
      </c>
      <c r="C11" s="35" t="s">
        <v>673</v>
      </c>
      <c r="D11" s="35" t="s">
        <v>394</v>
      </c>
      <c r="E11" s="35" t="s">
        <v>757</v>
      </c>
      <c r="F11" s="35" t="s">
        <v>916</v>
      </c>
      <c r="G11" s="35" t="s">
        <v>940</v>
      </c>
      <c r="H11" s="35" t="s">
        <v>904</v>
      </c>
      <c r="I11" s="35" t="s">
        <v>677</v>
      </c>
      <c r="J11" s="47" t="s">
        <v>397</v>
      </c>
    </row>
    <row r="12" spans="2:13" x14ac:dyDescent="0.25">
      <c r="B12" s="57" t="s">
        <v>421</v>
      </c>
      <c r="C12" s="54"/>
      <c r="D12" s="54"/>
      <c r="E12" s="54"/>
      <c r="F12" s="54"/>
      <c r="G12" s="54"/>
      <c r="H12" s="54"/>
      <c r="I12" s="54"/>
      <c r="J12" s="59"/>
    </row>
    <row r="13" spans="2:13" x14ac:dyDescent="0.25">
      <c r="B13" s="55" t="s">
        <v>945</v>
      </c>
      <c r="C13" s="36" t="s">
        <v>1125</v>
      </c>
      <c r="D13" s="36" t="s">
        <v>399</v>
      </c>
      <c r="E13" s="36" t="s">
        <v>1052</v>
      </c>
      <c r="F13" s="36" t="s">
        <v>707</v>
      </c>
      <c r="G13" s="36" t="s">
        <v>193</v>
      </c>
      <c r="H13" s="36" t="s">
        <v>1126</v>
      </c>
      <c r="I13" s="36" t="s">
        <v>1127</v>
      </c>
      <c r="J13" s="48" t="s">
        <v>766</v>
      </c>
    </row>
    <row r="14" spans="2:13" x14ac:dyDescent="0.25">
      <c r="B14" s="56" t="s">
        <v>968</v>
      </c>
      <c r="C14" s="35" t="s">
        <v>1128</v>
      </c>
      <c r="D14" s="35" t="s">
        <v>603</v>
      </c>
      <c r="E14" s="35" t="s">
        <v>926</v>
      </c>
      <c r="F14" s="35" t="s">
        <v>745</v>
      </c>
      <c r="G14" s="35" t="s">
        <v>742</v>
      </c>
      <c r="H14" s="35" t="s">
        <v>570</v>
      </c>
      <c r="I14" s="35" t="s">
        <v>853</v>
      </c>
      <c r="J14" s="47" t="s">
        <v>1129</v>
      </c>
    </row>
    <row r="15" spans="2:13" x14ac:dyDescent="0.25">
      <c r="B15" s="57" t="s">
        <v>445</v>
      </c>
      <c r="C15" s="54"/>
      <c r="D15" s="54"/>
      <c r="E15" s="54"/>
      <c r="F15" s="54"/>
      <c r="G15" s="54"/>
      <c r="H15" s="54"/>
      <c r="I15" s="54"/>
      <c r="J15" s="59"/>
    </row>
    <row r="16" spans="2:13" x14ac:dyDescent="0.25">
      <c r="B16" s="55" t="s">
        <v>945</v>
      </c>
      <c r="C16" s="36" t="s">
        <v>861</v>
      </c>
      <c r="D16" s="36" t="s">
        <v>1130</v>
      </c>
      <c r="E16" s="36" t="s">
        <v>1130</v>
      </c>
      <c r="F16" s="36" t="s">
        <v>1028</v>
      </c>
      <c r="G16" s="36" t="s">
        <v>486</v>
      </c>
      <c r="H16" s="36" t="s">
        <v>1131</v>
      </c>
      <c r="I16" s="36" t="s">
        <v>1132</v>
      </c>
      <c r="J16" s="48" t="s">
        <v>1133</v>
      </c>
    </row>
    <row r="17" spans="2:10" x14ac:dyDescent="0.25">
      <c r="B17" s="56" t="s">
        <v>968</v>
      </c>
      <c r="C17" s="35" t="s">
        <v>869</v>
      </c>
      <c r="D17" s="35" t="s">
        <v>1134</v>
      </c>
      <c r="E17" s="35" t="s">
        <v>191</v>
      </c>
      <c r="F17" s="35" t="s">
        <v>259</v>
      </c>
      <c r="G17" s="35" t="s">
        <v>1135</v>
      </c>
      <c r="H17" s="35" t="s">
        <v>1136</v>
      </c>
      <c r="I17" s="35" t="s">
        <v>1057</v>
      </c>
      <c r="J17" s="47" t="s">
        <v>706</v>
      </c>
    </row>
    <row r="18" spans="2:10" x14ac:dyDescent="0.25">
      <c r="B18" s="57" t="s">
        <v>468</v>
      </c>
      <c r="C18" s="54"/>
      <c r="D18" s="54"/>
      <c r="E18" s="54"/>
      <c r="F18" s="54"/>
      <c r="G18" s="54"/>
      <c r="H18" s="54"/>
      <c r="I18" s="54"/>
      <c r="J18" s="59"/>
    </row>
    <row r="19" spans="2:10" x14ac:dyDescent="0.25">
      <c r="B19" s="55" t="s">
        <v>945</v>
      </c>
      <c r="C19" s="36" t="s">
        <v>853</v>
      </c>
      <c r="D19" s="36" t="s">
        <v>603</v>
      </c>
      <c r="E19" s="36" t="s">
        <v>1041</v>
      </c>
      <c r="F19" s="36" t="s">
        <v>1137</v>
      </c>
      <c r="G19" s="36" t="s">
        <v>712</v>
      </c>
      <c r="H19" s="36" t="s">
        <v>1138</v>
      </c>
      <c r="I19" s="36" t="s">
        <v>1139</v>
      </c>
      <c r="J19" s="48" t="s">
        <v>1140</v>
      </c>
    </row>
    <row r="20" spans="2:10" x14ac:dyDescent="0.25">
      <c r="B20" s="56" t="s">
        <v>968</v>
      </c>
      <c r="C20" s="35" t="s">
        <v>1141</v>
      </c>
      <c r="D20" s="35" t="s">
        <v>1142</v>
      </c>
      <c r="E20" s="35" t="s">
        <v>1143</v>
      </c>
      <c r="F20" s="35" t="s">
        <v>188</v>
      </c>
      <c r="G20" s="35" t="s">
        <v>1144</v>
      </c>
      <c r="H20" s="35" t="s">
        <v>1137</v>
      </c>
      <c r="I20" s="35" t="s">
        <v>1145</v>
      </c>
      <c r="J20" s="47" t="s">
        <v>836</v>
      </c>
    </row>
    <row r="21" spans="2:10" x14ac:dyDescent="0.25">
      <c r="B21" s="57" t="s">
        <v>488</v>
      </c>
      <c r="C21" s="54"/>
      <c r="D21" s="54"/>
      <c r="E21" s="54"/>
      <c r="F21" s="54"/>
      <c r="G21" s="54"/>
      <c r="H21" s="54"/>
      <c r="I21" s="54"/>
      <c r="J21" s="59"/>
    </row>
    <row r="22" spans="2:10" x14ac:dyDescent="0.25">
      <c r="B22" s="55" t="s">
        <v>945</v>
      </c>
      <c r="C22" s="36" t="s">
        <v>631</v>
      </c>
      <c r="D22" s="36" t="s">
        <v>514</v>
      </c>
      <c r="E22" s="36" t="s">
        <v>522</v>
      </c>
      <c r="F22" s="36" t="s">
        <v>597</v>
      </c>
      <c r="G22" s="36" t="s">
        <v>1146</v>
      </c>
      <c r="H22" s="36" t="s">
        <v>919</v>
      </c>
      <c r="I22" s="36" t="s">
        <v>689</v>
      </c>
      <c r="J22" s="48" t="s">
        <v>918</v>
      </c>
    </row>
    <row r="23" spans="2:10" x14ac:dyDescent="0.25">
      <c r="B23" s="58" t="s">
        <v>968</v>
      </c>
      <c r="C23" s="50" t="s">
        <v>522</v>
      </c>
      <c r="D23" s="50" t="s">
        <v>1034</v>
      </c>
      <c r="E23" s="50" t="s">
        <v>1147</v>
      </c>
      <c r="F23" s="50" t="s">
        <v>1148</v>
      </c>
      <c r="G23" s="50" t="s">
        <v>1149</v>
      </c>
      <c r="H23" s="50" t="s">
        <v>1150</v>
      </c>
      <c r="I23" s="50" t="s">
        <v>848</v>
      </c>
      <c r="J23" s="52" t="s">
        <v>1151</v>
      </c>
    </row>
  </sheetData>
  <mergeCells count="10">
    <mergeCell ref="C2:J2"/>
    <mergeCell ref="C8:J8"/>
    <mergeCell ref="C7"/>
    <mergeCell ref="D7"/>
    <mergeCell ref="E7"/>
    <mergeCell ref="F7"/>
    <mergeCell ref="G7"/>
    <mergeCell ref="H7"/>
    <mergeCell ref="I7"/>
    <mergeCell ref="J7"/>
  </mergeCells>
  <hyperlinks>
    <hyperlink ref="C2:J2" location="TOC!A1" display="TOC" xr:uid="{00000000-0004-0000-1800-000000000000}"/>
    <hyperlink ref="C2" location="'Table of contents'!A1" display="Table of Contents" xr:uid="{00000000-0004-0000-1800-000001000000}"/>
  </hyperlinks>
  <pageMargins left="0.7" right="0.7" top="0.75" bottom="0.75" header="0.3" footer="0.3"/>
  <pageSetup paperSize="9" orientation="portrait"/>
  <drawing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B1:Z11"/>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1152</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1153</v>
      </c>
      <c r="C9" s="36" t="s">
        <v>282</v>
      </c>
      <c r="D9" s="36" t="s">
        <v>283</v>
      </c>
      <c r="E9" s="36" t="s">
        <v>284</v>
      </c>
      <c r="F9" s="36" t="s">
        <v>285</v>
      </c>
      <c r="G9" s="36" t="s">
        <v>286</v>
      </c>
      <c r="H9" s="36" t="s">
        <v>287</v>
      </c>
      <c r="I9" s="36" t="s">
        <v>288</v>
      </c>
      <c r="J9" s="36" t="s">
        <v>289</v>
      </c>
      <c r="K9" s="36" t="s">
        <v>290</v>
      </c>
      <c r="L9" s="36" t="s">
        <v>291</v>
      </c>
      <c r="M9" s="36" t="s">
        <v>287</v>
      </c>
      <c r="N9" s="36" t="s">
        <v>292</v>
      </c>
      <c r="O9" s="36" t="s">
        <v>293</v>
      </c>
      <c r="P9" s="36" t="s">
        <v>294</v>
      </c>
      <c r="Q9" s="36" t="s">
        <v>295</v>
      </c>
      <c r="R9" s="36" t="s">
        <v>296</v>
      </c>
      <c r="S9" s="36" t="s">
        <v>297</v>
      </c>
      <c r="T9" s="36" t="s">
        <v>298</v>
      </c>
      <c r="U9" s="36" t="s">
        <v>299</v>
      </c>
      <c r="V9" s="36" t="s">
        <v>295</v>
      </c>
      <c r="W9" s="36" t="s">
        <v>300</v>
      </c>
      <c r="X9" s="36" t="s">
        <v>301</v>
      </c>
      <c r="Y9" s="36" t="s">
        <v>302</v>
      </c>
      <c r="Z9" s="48" t="s">
        <v>303</v>
      </c>
    </row>
    <row r="10" spans="2:26" x14ac:dyDescent="0.25">
      <c r="B10" s="44" t="s">
        <v>1154</v>
      </c>
      <c r="C10" s="35" t="s">
        <v>1155</v>
      </c>
      <c r="D10" s="35" t="s">
        <v>917</v>
      </c>
      <c r="E10" s="35" t="s">
        <v>1156</v>
      </c>
      <c r="F10" s="35" t="s">
        <v>605</v>
      </c>
      <c r="G10" s="35" t="s">
        <v>921</v>
      </c>
      <c r="H10" s="35" t="s">
        <v>400</v>
      </c>
      <c r="I10" s="35" t="s">
        <v>784</v>
      </c>
      <c r="J10" s="35" t="s">
        <v>1157</v>
      </c>
      <c r="K10" s="35" t="s">
        <v>1158</v>
      </c>
      <c r="L10" s="35" t="s">
        <v>703</v>
      </c>
      <c r="M10" s="35" t="s">
        <v>1159</v>
      </c>
      <c r="N10" s="35" t="s">
        <v>472</v>
      </c>
      <c r="O10" s="35" t="s">
        <v>1160</v>
      </c>
      <c r="P10" s="35" t="s">
        <v>609</v>
      </c>
      <c r="Q10" s="35" t="s">
        <v>1055</v>
      </c>
      <c r="R10" s="35" t="s">
        <v>712</v>
      </c>
      <c r="S10" s="35" t="s">
        <v>262</v>
      </c>
      <c r="T10" s="35" t="s">
        <v>262</v>
      </c>
      <c r="U10" s="35" t="s">
        <v>1161</v>
      </c>
      <c r="V10" s="35" t="s">
        <v>132</v>
      </c>
      <c r="W10" s="35" t="s">
        <v>1162</v>
      </c>
      <c r="X10" s="35" t="s">
        <v>1163</v>
      </c>
      <c r="Y10" s="35" t="s">
        <v>1164</v>
      </c>
      <c r="Z10" s="47" t="s">
        <v>121</v>
      </c>
    </row>
    <row r="11" spans="2:26" x14ac:dyDescent="0.25">
      <c r="B11" s="45" t="s">
        <v>1165</v>
      </c>
      <c r="C11" s="37" t="s">
        <v>1166</v>
      </c>
      <c r="D11" s="37" t="s">
        <v>1167</v>
      </c>
      <c r="E11" s="37" t="s">
        <v>1168</v>
      </c>
      <c r="F11" s="37" t="s">
        <v>1166</v>
      </c>
      <c r="G11" s="37" t="s">
        <v>1169</v>
      </c>
      <c r="H11" s="37" t="s">
        <v>1170</v>
      </c>
      <c r="I11" s="37" t="s">
        <v>1171</v>
      </c>
      <c r="J11" s="37" t="s">
        <v>1172</v>
      </c>
      <c r="K11" s="37" t="s">
        <v>1173</v>
      </c>
      <c r="L11" s="37" t="s">
        <v>1174</v>
      </c>
      <c r="M11" s="37" t="s">
        <v>1175</v>
      </c>
      <c r="N11" s="37" t="s">
        <v>1176</v>
      </c>
      <c r="O11" s="37" t="s">
        <v>1177</v>
      </c>
      <c r="P11" s="37" t="s">
        <v>1178</v>
      </c>
      <c r="Q11" s="37" t="s">
        <v>1179</v>
      </c>
      <c r="R11" s="37" t="s">
        <v>1180</v>
      </c>
      <c r="S11" s="37" t="s">
        <v>1181</v>
      </c>
      <c r="T11" s="37" t="s">
        <v>1182</v>
      </c>
      <c r="U11" s="37" t="s">
        <v>1183</v>
      </c>
      <c r="V11" s="37" t="s">
        <v>1184</v>
      </c>
      <c r="W11" s="37" t="s">
        <v>1185</v>
      </c>
      <c r="X11" s="37" t="s">
        <v>1186</v>
      </c>
      <c r="Y11" s="37" t="s">
        <v>1187</v>
      </c>
      <c r="Z11" s="49" t="s">
        <v>1188</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900-000000000000}"/>
    <hyperlink ref="C2" location="'Table of contents'!A1" display="Table of Contents" xr:uid="{00000000-0004-0000-1900-000001000000}"/>
  </hyperlinks>
  <pageMargins left="0.7" right="0.7" top="0.75" bottom="0.75" header="0.3" footer="0.3"/>
  <pageSetup paperSize="9" orientation="portrait"/>
  <drawing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theme="9"/>
  </sheetPr>
  <dimension ref="B1:M19"/>
  <sheetViews>
    <sheetView showGridLines="0" showRowColHeaders="0" workbookViewId="0">
      <pane xSplit="2" ySplit="8" topLeftCell="C9" activePane="bottomRight" state="frozen"/>
      <selection pane="topRight" activeCell="B1" sqref="B1"/>
      <selection pane="bottomLeft" activeCell="A6" sqref="A6"/>
      <selection pane="bottomRight" activeCell="B19" sqref="B19"/>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4"/>
    </row>
    <row r="3" spans="2:13" ht="7" customHeight="1" x14ac:dyDescent="0.25">
      <c r="B3" s="23"/>
      <c r="H3" s="25"/>
    </row>
    <row r="4" spans="2:13" ht="13.5" customHeight="1" x14ac:dyDescent="0.3">
      <c r="B4" s="39" t="s">
        <v>1189</v>
      </c>
      <c r="H4" s="25"/>
    </row>
    <row r="5" spans="2:13" ht="12" customHeight="1" x14ac:dyDescent="0.25">
      <c r="B5" s="41" t="s">
        <v>28</v>
      </c>
      <c r="H5" s="25"/>
    </row>
    <row r="6" spans="2:13" ht="7" customHeight="1" x14ac:dyDescent="0.25">
      <c r="B6" s="40"/>
      <c r="C6" s="32"/>
      <c r="D6" s="33"/>
      <c r="E6" s="33"/>
      <c r="F6" s="33"/>
      <c r="G6" s="33"/>
      <c r="H6" s="53"/>
      <c r="I6" s="33"/>
      <c r="J6" s="33"/>
      <c r="K6" s="33"/>
      <c r="L6" s="33"/>
      <c r="M6" s="33"/>
    </row>
    <row r="7" spans="2:13" ht="12" customHeight="1" x14ac:dyDescent="0.25">
      <c r="B7" s="42"/>
      <c r="C7" s="79" t="s">
        <v>1117</v>
      </c>
      <c r="D7" s="79" t="s">
        <v>1118</v>
      </c>
      <c r="E7" s="79" t="s">
        <v>1119</v>
      </c>
      <c r="F7" s="79" t="s">
        <v>1120</v>
      </c>
      <c r="G7" s="79" t="s">
        <v>1121</v>
      </c>
      <c r="H7" s="80" t="s">
        <v>1122</v>
      </c>
    </row>
    <row r="8" spans="2:13" x14ac:dyDescent="0.25">
      <c r="B8" s="38"/>
      <c r="C8" s="75" t="s">
        <v>65</v>
      </c>
      <c r="D8" s="76"/>
      <c r="E8" s="76"/>
      <c r="F8" s="76"/>
      <c r="G8" s="76"/>
      <c r="H8" s="81"/>
      <c r="I8" s="34"/>
      <c r="J8" s="34"/>
      <c r="K8" s="34"/>
      <c r="L8" s="34"/>
      <c r="M8" s="34"/>
    </row>
    <row r="9" spans="2:13" x14ac:dyDescent="0.25">
      <c r="B9" s="43" t="s">
        <v>1190</v>
      </c>
      <c r="C9" s="36" t="s">
        <v>699</v>
      </c>
      <c r="D9" s="36" t="s">
        <v>702</v>
      </c>
      <c r="E9" s="36" t="s">
        <v>1191</v>
      </c>
      <c r="F9" s="36" t="s">
        <v>871</v>
      </c>
      <c r="G9" s="36" t="s">
        <v>1192</v>
      </c>
      <c r="H9" s="48" t="s">
        <v>1074</v>
      </c>
    </row>
    <row r="10" spans="2:13" x14ac:dyDescent="0.25">
      <c r="B10" s="44" t="s">
        <v>1193</v>
      </c>
      <c r="C10" s="35" t="s">
        <v>343</v>
      </c>
      <c r="D10" s="35" t="s">
        <v>1194</v>
      </c>
      <c r="E10" s="35" t="s">
        <v>1195</v>
      </c>
      <c r="F10" s="35" t="s">
        <v>1196</v>
      </c>
      <c r="G10" s="35" t="s">
        <v>1197</v>
      </c>
      <c r="H10" s="47" t="s">
        <v>1198</v>
      </c>
    </row>
    <row r="11" spans="2:13" x14ac:dyDescent="0.25">
      <c r="B11" s="43" t="s">
        <v>1199</v>
      </c>
      <c r="C11" s="36" t="s">
        <v>565</v>
      </c>
      <c r="D11" s="36" t="s">
        <v>1032</v>
      </c>
      <c r="E11" s="36" t="s">
        <v>557</v>
      </c>
      <c r="F11" s="36" t="s">
        <v>383</v>
      </c>
      <c r="G11" s="36" t="s">
        <v>384</v>
      </c>
      <c r="H11" s="48" t="s">
        <v>520</v>
      </c>
    </row>
    <row r="12" spans="2:13" x14ac:dyDescent="0.25">
      <c r="B12" s="44" t="s">
        <v>1200</v>
      </c>
      <c r="C12" s="35" t="s">
        <v>568</v>
      </c>
      <c r="D12" s="35" t="s">
        <v>740</v>
      </c>
      <c r="E12" s="35" t="s">
        <v>1201</v>
      </c>
      <c r="F12" s="35" t="s">
        <v>416</v>
      </c>
      <c r="G12" s="35" t="s">
        <v>1202</v>
      </c>
      <c r="H12" s="47" t="s">
        <v>408</v>
      </c>
    </row>
    <row r="13" spans="2:13" x14ac:dyDescent="0.25">
      <c r="B13" s="43" t="s">
        <v>1203</v>
      </c>
      <c r="C13" s="36" t="s">
        <v>1204</v>
      </c>
      <c r="D13" s="36" t="s">
        <v>1205</v>
      </c>
      <c r="E13" s="36" t="s">
        <v>1206</v>
      </c>
      <c r="F13" s="36" t="s">
        <v>1207</v>
      </c>
      <c r="G13" s="36" t="s">
        <v>1208</v>
      </c>
      <c r="H13" s="48" t="s">
        <v>1209</v>
      </c>
    </row>
    <row r="14" spans="2:13" x14ac:dyDescent="0.25">
      <c r="B14" s="44" t="s">
        <v>1210</v>
      </c>
      <c r="C14" s="35" t="s">
        <v>854</v>
      </c>
      <c r="D14" s="35" t="s">
        <v>854</v>
      </c>
      <c r="E14" s="35" t="s">
        <v>740</v>
      </c>
      <c r="F14" s="35" t="s">
        <v>1063</v>
      </c>
      <c r="G14" s="35" t="s">
        <v>1211</v>
      </c>
      <c r="H14" s="47" t="s">
        <v>415</v>
      </c>
    </row>
    <row r="15" spans="2:13" x14ac:dyDescent="0.25">
      <c r="B15" s="43" t="s">
        <v>1212</v>
      </c>
      <c r="C15" s="36" t="s">
        <v>1060</v>
      </c>
      <c r="D15" s="36" t="s">
        <v>1213</v>
      </c>
      <c r="E15" s="36" t="s">
        <v>495</v>
      </c>
      <c r="F15" s="36" t="s">
        <v>1214</v>
      </c>
      <c r="G15" s="36" t="s">
        <v>876</v>
      </c>
      <c r="H15" s="48" t="s">
        <v>850</v>
      </c>
    </row>
    <row r="16" spans="2:13" x14ac:dyDescent="0.25">
      <c r="B16" s="44" t="s">
        <v>1215</v>
      </c>
      <c r="C16" s="35" t="s">
        <v>625</v>
      </c>
      <c r="D16" s="35" t="s">
        <v>846</v>
      </c>
      <c r="E16" s="35" t="s">
        <v>493</v>
      </c>
      <c r="F16" s="35" t="s">
        <v>1216</v>
      </c>
      <c r="G16" s="35" t="s">
        <v>1217</v>
      </c>
      <c r="H16" s="47" t="s">
        <v>1218</v>
      </c>
    </row>
    <row r="17" spans="2:8" ht="11" thickBot="1" x14ac:dyDescent="0.3">
      <c r="B17" s="51" t="s">
        <v>1219</v>
      </c>
      <c r="C17" s="50" t="s">
        <v>1220</v>
      </c>
      <c r="D17" s="50" t="s">
        <v>507</v>
      </c>
      <c r="E17" s="50" t="s">
        <v>745</v>
      </c>
      <c r="F17" s="50" t="s">
        <v>1062</v>
      </c>
      <c r="G17" s="50" t="s">
        <v>1221</v>
      </c>
      <c r="H17" s="52" t="s">
        <v>1222</v>
      </c>
    </row>
    <row r="18" spans="2:8" x14ac:dyDescent="0.25">
      <c r="B18" s="60"/>
    </row>
    <row r="19" spans="2:8" ht="11.5" x14ac:dyDescent="0.25">
      <c r="B19" s="61" t="s">
        <v>4310</v>
      </c>
    </row>
  </sheetData>
  <mergeCells count="8">
    <mergeCell ref="C2:H2"/>
    <mergeCell ref="C8:H8"/>
    <mergeCell ref="C7"/>
    <mergeCell ref="D7"/>
    <mergeCell ref="E7"/>
    <mergeCell ref="F7"/>
    <mergeCell ref="G7"/>
    <mergeCell ref="H7"/>
  </mergeCells>
  <hyperlinks>
    <hyperlink ref="C2:J2" location="TOC!A1" display="TOC" xr:uid="{00000000-0004-0000-1A00-000000000000}"/>
    <hyperlink ref="C2" location="'Table of contents'!A1" display="Table of Contents" xr:uid="{00000000-0004-0000-1A00-000001000000}"/>
  </hyperlinks>
  <pageMargins left="0.7" right="0.7" top="0.75" bottom="0.75" header="0.3" footer="0.3"/>
  <pageSetup paperSize="9" orientation="portrait"/>
  <drawing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theme="9"/>
  </sheetPr>
  <dimension ref="B1:M21"/>
  <sheetViews>
    <sheetView showGridLines="0" showRowColHeaders="0" workbookViewId="0">
      <pane xSplit="2" ySplit="8" topLeftCell="C9" activePane="bottomRight" state="frozen"/>
      <selection pane="topRight" activeCell="B1" sqref="B1"/>
      <selection pane="bottomLeft" activeCell="A6" sqref="A6"/>
      <selection pane="bottomRight" activeCell="B21" sqref="B21"/>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4"/>
    </row>
    <row r="3" spans="2:13" ht="7" customHeight="1" x14ac:dyDescent="0.25">
      <c r="B3" s="23"/>
      <c r="H3" s="25"/>
    </row>
    <row r="4" spans="2:13" ht="13.5" customHeight="1" x14ac:dyDescent="0.3">
      <c r="B4" s="39" t="s">
        <v>1223</v>
      </c>
      <c r="H4" s="25"/>
    </row>
    <row r="5" spans="2:13" ht="12" customHeight="1" x14ac:dyDescent="0.25">
      <c r="B5" s="41" t="s">
        <v>28</v>
      </c>
      <c r="H5" s="25"/>
    </row>
    <row r="6" spans="2:13" ht="7" customHeight="1" x14ac:dyDescent="0.25">
      <c r="B6" s="40"/>
      <c r="C6" s="32"/>
      <c r="D6" s="33"/>
      <c r="E6" s="33"/>
      <c r="F6" s="33"/>
      <c r="G6" s="33"/>
      <c r="H6" s="53"/>
      <c r="I6" s="33"/>
      <c r="J6" s="33"/>
      <c r="K6" s="33"/>
      <c r="L6" s="33"/>
      <c r="M6" s="33"/>
    </row>
    <row r="7" spans="2:13" ht="12" customHeight="1" x14ac:dyDescent="0.25">
      <c r="B7" s="42"/>
      <c r="C7" s="79" t="s">
        <v>1117</v>
      </c>
      <c r="D7" s="79" t="s">
        <v>1118</v>
      </c>
      <c r="E7" s="79" t="s">
        <v>1119</v>
      </c>
      <c r="F7" s="79" t="s">
        <v>1120</v>
      </c>
      <c r="G7" s="79" t="s">
        <v>1121</v>
      </c>
      <c r="H7" s="80" t="s">
        <v>1122</v>
      </c>
    </row>
    <row r="8" spans="2:13" x14ac:dyDescent="0.25">
      <c r="B8" s="38"/>
      <c r="C8" s="75" t="s">
        <v>65</v>
      </c>
      <c r="D8" s="76"/>
      <c r="E8" s="76"/>
      <c r="F8" s="76"/>
      <c r="G8" s="76"/>
      <c r="H8" s="81"/>
      <c r="I8" s="34"/>
      <c r="J8" s="34"/>
      <c r="K8" s="34"/>
      <c r="L8" s="34"/>
      <c r="M8" s="34"/>
    </row>
    <row r="9" spans="2:13" x14ac:dyDescent="0.25">
      <c r="B9" s="43" t="s">
        <v>1190</v>
      </c>
      <c r="C9" s="36" t="s">
        <v>699</v>
      </c>
      <c r="D9" s="36" t="s">
        <v>702</v>
      </c>
      <c r="E9" s="36" t="s">
        <v>1191</v>
      </c>
      <c r="F9" s="36" t="s">
        <v>871</v>
      </c>
      <c r="G9" s="36" t="s">
        <v>1192</v>
      </c>
      <c r="H9" s="48" t="s">
        <v>1074</v>
      </c>
    </row>
    <row r="10" spans="2:13" x14ac:dyDescent="0.25">
      <c r="B10" s="44" t="s">
        <v>1224</v>
      </c>
      <c r="C10" s="35" t="s">
        <v>1225</v>
      </c>
      <c r="D10" s="35" t="s">
        <v>469</v>
      </c>
      <c r="E10" s="35" t="s">
        <v>723</v>
      </c>
      <c r="F10" s="35" t="s">
        <v>1226</v>
      </c>
      <c r="G10" s="35" t="s">
        <v>1227</v>
      </c>
      <c r="H10" s="47" t="s">
        <v>1228</v>
      </c>
    </row>
    <row r="11" spans="2:13" x14ac:dyDescent="0.25">
      <c r="B11" s="43" t="s">
        <v>1229</v>
      </c>
      <c r="C11" s="36" t="s">
        <v>1039</v>
      </c>
      <c r="D11" s="36" t="s">
        <v>747</v>
      </c>
      <c r="E11" s="36" t="s">
        <v>1230</v>
      </c>
      <c r="F11" s="36" t="s">
        <v>1231</v>
      </c>
      <c r="G11" s="36" t="s">
        <v>1232</v>
      </c>
      <c r="H11" s="48" t="s">
        <v>767</v>
      </c>
    </row>
    <row r="12" spans="2:13" x14ac:dyDescent="0.25">
      <c r="B12" s="44" t="s">
        <v>1199</v>
      </c>
      <c r="C12" s="35" t="s">
        <v>565</v>
      </c>
      <c r="D12" s="35" t="s">
        <v>1032</v>
      </c>
      <c r="E12" s="35" t="s">
        <v>557</v>
      </c>
      <c r="F12" s="35" t="s">
        <v>383</v>
      </c>
      <c r="G12" s="35" t="s">
        <v>384</v>
      </c>
      <c r="H12" s="47" t="s">
        <v>520</v>
      </c>
    </row>
    <row r="13" spans="2:13" x14ac:dyDescent="0.25">
      <c r="B13" s="43" t="s">
        <v>1233</v>
      </c>
      <c r="C13" s="36" t="s">
        <v>666</v>
      </c>
      <c r="D13" s="36" t="s">
        <v>670</v>
      </c>
      <c r="E13" s="36" t="s">
        <v>392</v>
      </c>
      <c r="F13" s="36" t="s">
        <v>515</v>
      </c>
      <c r="G13" s="36" t="s">
        <v>625</v>
      </c>
      <c r="H13" s="48" t="s">
        <v>628</v>
      </c>
    </row>
    <row r="14" spans="2:13" x14ac:dyDescent="0.25">
      <c r="B14" s="44" t="s">
        <v>1234</v>
      </c>
      <c r="C14" s="35" t="s">
        <v>1235</v>
      </c>
      <c r="D14" s="35" t="s">
        <v>1035</v>
      </c>
      <c r="E14" s="35" t="s">
        <v>498</v>
      </c>
      <c r="F14" s="35" t="s">
        <v>581</v>
      </c>
      <c r="G14" s="35" t="s">
        <v>739</v>
      </c>
      <c r="H14" s="47" t="s">
        <v>1236</v>
      </c>
    </row>
    <row r="15" spans="2:13" x14ac:dyDescent="0.25">
      <c r="B15" s="43" t="s">
        <v>1203</v>
      </c>
      <c r="C15" s="36" t="s">
        <v>1204</v>
      </c>
      <c r="D15" s="36" t="s">
        <v>1205</v>
      </c>
      <c r="E15" s="36" t="s">
        <v>1206</v>
      </c>
      <c r="F15" s="36" t="s">
        <v>1207</v>
      </c>
      <c r="G15" s="36" t="s">
        <v>1208</v>
      </c>
      <c r="H15" s="48" t="s">
        <v>1209</v>
      </c>
    </row>
    <row r="16" spans="2:13" x14ac:dyDescent="0.25">
      <c r="B16" s="44" t="s">
        <v>1210</v>
      </c>
      <c r="C16" s="35" t="s">
        <v>854</v>
      </c>
      <c r="D16" s="35" t="s">
        <v>854</v>
      </c>
      <c r="E16" s="35" t="s">
        <v>740</v>
      </c>
      <c r="F16" s="35" t="s">
        <v>1063</v>
      </c>
      <c r="G16" s="35" t="s">
        <v>1211</v>
      </c>
      <c r="H16" s="47" t="s">
        <v>415</v>
      </c>
    </row>
    <row r="17" spans="2:8" x14ac:dyDescent="0.25">
      <c r="B17" s="43" t="s">
        <v>1212</v>
      </c>
      <c r="C17" s="36" t="s">
        <v>1060</v>
      </c>
      <c r="D17" s="36" t="s">
        <v>1213</v>
      </c>
      <c r="E17" s="36" t="s">
        <v>495</v>
      </c>
      <c r="F17" s="36" t="s">
        <v>1214</v>
      </c>
      <c r="G17" s="36" t="s">
        <v>876</v>
      </c>
      <c r="H17" s="48" t="s">
        <v>850</v>
      </c>
    </row>
    <row r="18" spans="2:8" x14ac:dyDescent="0.25">
      <c r="B18" s="44" t="s">
        <v>1215</v>
      </c>
      <c r="C18" s="35" t="s">
        <v>625</v>
      </c>
      <c r="D18" s="35" t="s">
        <v>846</v>
      </c>
      <c r="E18" s="35" t="s">
        <v>493</v>
      </c>
      <c r="F18" s="35" t="s">
        <v>1216</v>
      </c>
      <c r="G18" s="35" t="s">
        <v>1217</v>
      </c>
      <c r="H18" s="47" t="s">
        <v>1218</v>
      </c>
    </row>
    <row r="19" spans="2:8" ht="11" thickBot="1" x14ac:dyDescent="0.3">
      <c r="B19" s="51" t="s">
        <v>1219</v>
      </c>
      <c r="C19" s="50" t="s">
        <v>1220</v>
      </c>
      <c r="D19" s="50" t="s">
        <v>507</v>
      </c>
      <c r="E19" s="50" t="s">
        <v>745</v>
      </c>
      <c r="F19" s="50" t="s">
        <v>1062</v>
      </c>
      <c r="G19" s="50" t="s">
        <v>1221</v>
      </c>
      <c r="H19" s="52" t="s">
        <v>1222</v>
      </c>
    </row>
    <row r="21" spans="2:8" ht="11.5" x14ac:dyDescent="0.25">
      <c r="B21" s="61" t="s">
        <v>4310</v>
      </c>
    </row>
  </sheetData>
  <mergeCells count="8">
    <mergeCell ref="C2:H2"/>
    <mergeCell ref="C8:H8"/>
    <mergeCell ref="C7"/>
    <mergeCell ref="D7"/>
    <mergeCell ref="E7"/>
    <mergeCell ref="F7"/>
    <mergeCell ref="G7"/>
    <mergeCell ref="H7"/>
  </mergeCells>
  <hyperlinks>
    <hyperlink ref="C2:J2" location="TOC!A1" display="TOC" xr:uid="{00000000-0004-0000-1B00-000000000000}"/>
    <hyperlink ref="C2" location="'Table of contents'!A1" display="Table of Contents" xr:uid="{00000000-0004-0000-1B00-000001000000}"/>
  </hyperlinks>
  <pageMargins left="0.7" right="0.7" top="0.75" bottom="0.75" header="0.3" footer="0.3"/>
  <pageSetup paperSize="9" orientation="portrait"/>
  <drawing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tabColor theme="9"/>
  </sheetPr>
  <dimension ref="B1:Z11"/>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1237</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1238</v>
      </c>
      <c r="C9" s="36" t="s">
        <v>1037</v>
      </c>
      <c r="D9" s="36" t="s">
        <v>857</v>
      </c>
      <c r="E9" s="36" t="s">
        <v>505</v>
      </c>
      <c r="F9" s="36" t="s">
        <v>859</v>
      </c>
      <c r="G9" s="36" t="s">
        <v>1211</v>
      </c>
      <c r="H9" s="36" t="s">
        <v>1239</v>
      </c>
      <c r="I9" s="36" t="s">
        <v>1240</v>
      </c>
      <c r="J9" s="36" t="s">
        <v>859</v>
      </c>
      <c r="K9" s="36" t="s">
        <v>1241</v>
      </c>
      <c r="L9" s="36" t="s">
        <v>1242</v>
      </c>
      <c r="M9" s="36" t="s">
        <v>1243</v>
      </c>
      <c r="N9" s="36" t="s">
        <v>1069</v>
      </c>
      <c r="O9" s="36" t="s">
        <v>1244</v>
      </c>
      <c r="P9" s="36" t="s">
        <v>1245</v>
      </c>
      <c r="Q9" s="36" t="s">
        <v>1246</v>
      </c>
      <c r="R9" s="36" t="s">
        <v>1125</v>
      </c>
      <c r="S9" s="36" t="s">
        <v>782</v>
      </c>
      <c r="T9" s="36" t="s">
        <v>1247</v>
      </c>
      <c r="U9" s="36" t="s">
        <v>1043</v>
      </c>
      <c r="V9" s="36" t="s">
        <v>1248</v>
      </c>
      <c r="W9" s="36" t="s">
        <v>1046</v>
      </c>
      <c r="X9" s="36" t="s">
        <v>1249</v>
      </c>
      <c r="Y9" s="36" t="s">
        <v>1250</v>
      </c>
      <c r="Z9" s="48" t="s">
        <v>831</v>
      </c>
    </row>
    <row r="10" spans="2:26" x14ac:dyDescent="0.25">
      <c r="B10" s="44" t="s">
        <v>1251</v>
      </c>
      <c r="C10" s="35" t="s">
        <v>1252</v>
      </c>
      <c r="D10" s="35" t="s">
        <v>1253</v>
      </c>
      <c r="E10" s="35" t="s">
        <v>1254</v>
      </c>
      <c r="F10" s="35" t="s">
        <v>1179</v>
      </c>
      <c r="G10" s="35" t="s">
        <v>1255</v>
      </c>
      <c r="H10" s="35" t="s">
        <v>1256</v>
      </c>
      <c r="I10" s="35" t="s">
        <v>1007</v>
      </c>
      <c r="J10" s="35" t="s">
        <v>1257</v>
      </c>
      <c r="K10" s="35" t="s">
        <v>1258</v>
      </c>
      <c r="L10" s="35" t="s">
        <v>1259</v>
      </c>
      <c r="M10" s="35" t="s">
        <v>1260</v>
      </c>
      <c r="N10" s="35" t="s">
        <v>1261</v>
      </c>
      <c r="O10" s="35" t="s">
        <v>1262</v>
      </c>
      <c r="P10" s="35" t="s">
        <v>1263</v>
      </c>
      <c r="Q10" s="35" t="s">
        <v>1264</v>
      </c>
      <c r="R10" s="35" t="s">
        <v>1265</v>
      </c>
      <c r="S10" s="35" t="s">
        <v>1266</v>
      </c>
      <c r="T10" s="35" t="s">
        <v>1267</v>
      </c>
      <c r="U10" s="35" t="s">
        <v>1268</v>
      </c>
      <c r="V10" s="35" t="s">
        <v>1269</v>
      </c>
      <c r="W10" s="35" t="s">
        <v>1270</v>
      </c>
      <c r="X10" s="35" t="s">
        <v>1271</v>
      </c>
      <c r="Y10" s="35" t="s">
        <v>1272</v>
      </c>
      <c r="Z10" s="47" t="s">
        <v>1273</v>
      </c>
    </row>
    <row r="11" spans="2:26" x14ac:dyDescent="0.25">
      <c r="B11" s="45" t="s">
        <v>1274</v>
      </c>
      <c r="C11" s="37" t="s">
        <v>915</v>
      </c>
      <c r="D11" s="37" t="s">
        <v>564</v>
      </c>
      <c r="E11" s="37" t="s">
        <v>663</v>
      </c>
      <c r="F11" s="37" t="s">
        <v>622</v>
      </c>
      <c r="G11" s="37" t="s">
        <v>387</v>
      </c>
      <c r="H11" s="37" t="s">
        <v>388</v>
      </c>
      <c r="I11" s="37" t="s">
        <v>591</v>
      </c>
      <c r="J11" s="37" t="s">
        <v>624</v>
      </c>
      <c r="K11" s="37" t="s">
        <v>386</v>
      </c>
      <c r="L11" s="37" t="s">
        <v>623</v>
      </c>
      <c r="M11" s="37" t="s">
        <v>591</v>
      </c>
      <c r="N11" s="37" t="s">
        <v>1275</v>
      </c>
      <c r="O11" s="37" t="s">
        <v>1275</v>
      </c>
      <c r="P11" s="37" t="s">
        <v>756</v>
      </c>
      <c r="Q11" s="37" t="s">
        <v>916</v>
      </c>
      <c r="R11" s="37" t="s">
        <v>902</v>
      </c>
      <c r="S11" s="37" t="s">
        <v>397</v>
      </c>
      <c r="T11" s="37" t="s">
        <v>1276</v>
      </c>
      <c r="U11" s="37" t="s">
        <v>677</v>
      </c>
      <c r="V11" s="37" t="s">
        <v>902</v>
      </c>
      <c r="W11" s="37" t="s">
        <v>1277</v>
      </c>
      <c r="X11" s="37" t="s">
        <v>1278</v>
      </c>
      <c r="Y11" s="37" t="s">
        <v>937</v>
      </c>
      <c r="Z11" s="49" t="s">
        <v>396</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C00-000000000000}"/>
    <hyperlink ref="C2" location="'Table of contents'!A1" display="Table of Contents" xr:uid="{00000000-0004-0000-1C00-000001000000}"/>
  </hyperlinks>
  <pageMargins left="0.7" right="0.7" top="0.75" bottom="0.75" header="0.3" footer="0.3"/>
  <pageSetup paperSize="9" orientation="portrait"/>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7"/>
  </sheetPr>
  <dimension ref="B1:G26"/>
  <sheetViews>
    <sheetView showGridLines="0" showRowColHeaders="0" zoomScaleNormal="100" workbookViewId="0">
      <selection activeCell="C2" sqref="C2"/>
    </sheetView>
  </sheetViews>
  <sheetFormatPr defaultColWidth="12" defaultRowHeight="10.5" x14ac:dyDescent="0.25"/>
  <cols>
    <col min="1" max="1" width="1.5" customWidth="1"/>
    <col min="2" max="2" width="2.875" customWidth="1"/>
    <col min="3" max="6" width="30.875" customWidth="1"/>
    <col min="7" max="7" width="2.875" customWidth="1"/>
  </cols>
  <sheetData>
    <row r="1" spans="2:7" ht="9" customHeight="1" x14ac:dyDescent="0.25"/>
    <row r="2" spans="2:7" ht="40" customHeight="1" x14ac:dyDescent="0.3">
      <c r="B2" s="9"/>
      <c r="C2" s="7"/>
      <c r="D2" s="68" t="s">
        <v>0</v>
      </c>
      <c r="E2" s="68"/>
      <c r="F2" s="68"/>
      <c r="G2" s="68"/>
    </row>
    <row r="3" spans="2:7" ht="9" customHeight="1" x14ac:dyDescent="0.3">
      <c r="B3" s="1"/>
      <c r="C3" s="15"/>
      <c r="D3" s="16"/>
      <c r="E3" s="16"/>
      <c r="F3" s="16"/>
      <c r="G3" s="5"/>
    </row>
    <row r="4" spans="2:7" ht="25.5" customHeight="1" x14ac:dyDescent="0.3">
      <c r="B4" s="1"/>
      <c r="C4" s="67" t="s">
        <v>1</v>
      </c>
      <c r="D4" s="67"/>
      <c r="E4" s="67"/>
      <c r="F4" s="67"/>
      <c r="G4" s="5"/>
    </row>
    <row r="5" spans="2:7" ht="9" customHeight="1" x14ac:dyDescent="0.3">
      <c r="B5" s="1"/>
      <c r="C5" s="13"/>
      <c r="D5" s="13"/>
      <c r="E5" s="13"/>
      <c r="F5" s="13"/>
      <c r="G5" s="5"/>
    </row>
    <row r="6" spans="2:7" ht="54" customHeight="1" x14ac:dyDescent="0.3">
      <c r="B6" s="1"/>
      <c r="C6" s="67" t="s">
        <v>25</v>
      </c>
      <c r="D6" s="67"/>
      <c r="E6" s="67"/>
      <c r="F6" s="67"/>
      <c r="G6" s="5"/>
    </row>
    <row r="7" spans="2:7" ht="12.75" customHeight="1" x14ac:dyDescent="0.3">
      <c r="B7" s="1"/>
      <c r="C7" s="6" t="s">
        <v>24</v>
      </c>
      <c r="D7" s="13"/>
      <c r="E7" s="13"/>
      <c r="F7" s="13"/>
      <c r="G7" s="5"/>
    </row>
    <row r="8" spans="2:7" ht="9" customHeight="1" x14ac:dyDescent="0.3">
      <c r="B8" s="1"/>
      <c r="C8" s="13"/>
      <c r="D8" s="13"/>
      <c r="E8" s="13"/>
      <c r="F8" s="13"/>
      <c r="G8" s="5"/>
    </row>
    <row r="9" spans="2:7" ht="16.5" customHeight="1" x14ac:dyDescent="0.3">
      <c r="B9" s="1"/>
      <c r="C9" s="69" t="s">
        <v>16</v>
      </c>
      <c r="D9" s="70"/>
      <c r="E9" s="70"/>
      <c r="F9" s="71"/>
      <c r="G9" s="5"/>
    </row>
    <row r="10" spans="2:7" ht="42" customHeight="1" x14ac:dyDescent="0.3">
      <c r="B10" s="1"/>
      <c r="C10" s="64" t="s">
        <v>17</v>
      </c>
      <c r="D10" s="65"/>
      <c r="E10" s="65"/>
      <c r="F10" s="66"/>
      <c r="G10" s="5"/>
    </row>
    <row r="11" spans="2:7" ht="45" customHeight="1" x14ac:dyDescent="0.3">
      <c r="B11" s="1"/>
      <c r="C11" s="64" t="s">
        <v>18</v>
      </c>
      <c r="D11" s="65"/>
      <c r="E11" s="65"/>
      <c r="F11" s="66"/>
      <c r="G11" s="5"/>
    </row>
    <row r="12" spans="2:7" ht="52.5" customHeight="1" x14ac:dyDescent="0.3">
      <c r="B12" s="1"/>
      <c r="C12" s="64" t="s">
        <v>19</v>
      </c>
      <c r="D12" s="65"/>
      <c r="E12" s="65"/>
      <c r="F12" s="66"/>
      <c r="G12" s="5"/>
    </row>
    <row r="13" spans="2:7" ht="9" customHeight="1" x14ac:dyDescent="0.3">
      <c r="B13" s="1"/>
      <c r="C13" s="17"/>
      <c r="D13" s="16"/>
      <c r="E13" s="16"/>
      <c r="F13" s="16"/>
      <c r="G13" s="5"/>
    </row>
    <row r="14" spans="2:7" ht="26.25" customHeight="1" x14ac:dyDescent="0.3">
      <c r="B14" s="1"/>
      <c r="C14" s="67" t="s">
        <v>20</v>
      </c>
      <c r="D14" s="67"/>
      <c r="E14" s="67"/>
      <c r="F14" s="67"/>
      <c r="G14" s="5"/>
    </row>
    <row r="15" spans="2:7" ht="9" customHeight="1" x14ac:dyDescent="0.3">
      <c r="B15" s="1"/>
      <c r="C15" s="2"/>
      <c r="D15" s="16"/>
      <c r="E15" s="16"/>
      <c r="F15" s="16"/>
      <c r="G15" s="5"/>
    </row>
    <row r="16" spans="2:7" ht="13.5" customHeight="1" x14ac:dyDescent="0.3">
      <c r="B16" s="1"/>
      <c r="C16" s="10" t="s">
        <v>15</v>
      </c>
      <c r="D16" s="11" t="s">
        <v>14</v>
      </c>
      <c r="E16" s="11" t="s">
        <v>13</v>
      </c>
      <c r="F16" s="11" t="s">
        <v>12</v>
      </c>
      <c r="G16" s="5"/>
    </row>
    <row r="17" spans="2:7" ht="15.75" customHeight="1" x14ac:dyDescent="0.3">
      <c r="B17" s="1"/>
      <c r="C17" s="3" t="s">
        <v>11</v>
      </c>
      <c r="D17" s="4"/>
      <c r="E17" s="4"/>
      <c r="F17" s="4" t="s">
        <v>4</v>
      </c>
      <c r="G17" s="5"/>
    </row>
    <row r="18" spans="2:7" ht="26.25" customHeight="1" x14ac:dyDescent="0.3">
      <c r="B18" s="1"/>
      <c r="C18" s="3" t="s">
        <v>10</v>
      </c>
      <c r="D18" s="4" t="s">
        <v>4</v>
      </c>
      <c r="E18" s="4"/>
      <c r="F18" s="4"/>
      <c r="G18" s="5"/>
    </row>
    <row r="19" spans="2:7" ht="13.5" customHeight="1" x14ac:dyDescent="0.3">
      <c r="B19" s="1"/>
      <c r="C19" s="3" t="s">
        <v>9</v>
      </c>
      <c r="D19" s="4" t="s">
        <v>4</v>
      </c>
      <c r="E19" s="4"/>
      <c r="F19" s="4"/>
      <c r="G19" s="5"/>
    </row>
    <row r="20" spans="2:7" ht="26.25" customHeight="1" x14ac:dyDescent="0.3">
      <c r="B20" s="1"/>
      <c r="C20" s="3" t="s">
        <v>8</v>
      </c>
      <c r="D20" s="4"/>
      <c r="E20" s="4" t="s">
        <v>4</v>
      </c>
      <c r="F20" s="4"/>
      <c r="G20" s="5"/>
    </row>
    <row r="21" spans="2:7" ht="13.5" customHeight="1" x14ac:dyDescent="0.3">
      <c r="B21" s="1"/>
      <c r="C21" s="3" t="s">
        <v>7</v>
      </c>
      <c r="D21" s="4" t="s">
        <v>4</v>
      </c>
      <c r="E21" s="4"/>
      <c r="F21" s="4"/>
      <c r="G21" s="5"/>
    </row>
    <row r="22" spans="2:7" ht="26.25" customHeight="1" x14ac:dyDescent="0.3">
      <c r="B22" s="1"/>
      <c r="C22" s="3" t="s">
        <v>6</v>
      </c>
      <c r="D22" s="4"/>
      <c r="E22" s="4" t="s">
        <v>4</v>
      </c>
      <c r="F22" s="4"/>
      <c r="G22" s="5"/>
    </row>
    <row r="23" spans="2:7" ht="39" customHeight="1" x14ac:dyDescent="0.3">
      <c r="B23" s="1"/>
      <c r="C23" s="3" t="s">
        <v>5</v>
      </c>
      <c r="D23" s="4" t="s">
        <v>4</v>
      </c>
      <c r="E23" s="4"/>
      <c r="F23" s="4"/>
      <c r="G23" s="5"/>
    </row>
    <row r="24" spans="2:7" ht="9" customHeight="1" x14ac:dyDescent="0.3">
      <c r="B24" s="1"/>
      <c r="C24" s="2"/>
      <c r="D24" s="16"/>
      <c r="E24" s="16"/>
      <c r="F24" s="16"/>
      <c r="G24" s="5"/>
    </row>
    <row r="25" spans="2:7" ht="42" customHeight="1" x14ac:dyDescent="0.3">
      <c r="B25" s="1"/>
      <c r="C25" s="67" t="s">
        <v>3</v>
      </c>
      <c r="D25" s="67"/>
      <c r="E25" s="67"/>
      <c r="F25" s="67"/>
      <c r="G25" s="5"/>
    </row>
    <row r="26" spans="2:7" ht="9" customHeight="1" x14ac:dyDescent="0.3">
      <c r="B26" s="8"/>
      <c r="C26" s="12"/>
      <c r="D26" s="12"/>
      <c r="E26" s="12"/>
      <c r="F26" s="12"/>
      <c r="G26" s="14"/>
    </row>
  </sheetData>
  <sheetProtection sheet="1" objects="1"/>
  <mergeCells count="9">
    <mergeCell ref="C12:F12"/>
    <mergeCell ref="C14:F14"/>
    <mergeCell ref="C25:F25"/>
    <mergeCell ref="D2:G2"/>
    <mergeCell ref="C4:F4"/>
    <mergeCell ref="C6:F6"/>
    <mergeCell ref="C9:F9"/>
    <mergeCell ref="C10:F10"/>
    <mergeCell ref="C11:F11"/>
  </mergeCells>
  <conditionalFormatting sqref="D2">
    <cfRule type="colorScale" priority="1">
      <colorScale>
        <cfvo type="min"/>
        <cfvo type="percentile" val="20"/>
        <cfvo type="max"/>
        <color theme="0"/>
        <color theme="0"/>
        <color theme="4"/>
      </colorScale>
    </cfRule>
  </conditionalFormatting>
  <hyperlinks>
    <hyperlink ref="D2" location="TOC!A1" display="TOC" xr:uid="{00000000-0004-0000-0200-000000000000}"/>
    <hyperlink ref="D2:G2" location="'Table of contents'!A1" display="Table of Contents" xr:uid="{00000000-0004-0000-0200-000001000000}"/>
    <hyperlink ref="C7" r:id="rId1" xr:uid="{00000000-0004-0000-0200-000002000000}"/>
  </hyperlinks>
  <pageMargins left="0.7" right="0.7" top="0.75" bottom="0.75" header="0.3" footer="0.3"/>
  <pageSetup paperSize="9" orientation="portrait"/>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theme="9"/>
  </sheetPr>
  <dimension ref="B1:Z13"/>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1279</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1280</v>
      </c>
      <c r="C9" s="36" t="s">
        <v>1281</v>
      </c>
      <c r="D9" s="36" t="s">
        <v>502</v>
      </c>
      <c r="E9" s="36" t="s">
        <v>1035</v>
      </c>
      <c r="F9" s="36" t="s">
        <v>922</v>
      </c>
      <c r="G9" s="36" t="s">
        <v>857</v>
      </c>
      <c r="H9" s="36" t="s">
        <v>682</v>
      </c>
      <c r="I9" s="36" t="s">
        <v>680</v>
      </c>
      <c r="J9" s="36" t="s">
        <v>854</v>
      </c>
      <c r="K9" s="36" t="s">
        <v>854</v>
      </c>
      <c r="L9" s="36" t="s">
        <v>685</v>
      </c>
      <c r="M9" s="36" t="s">
        <v>859</v>
      </c>
      <c r="N9" s="36" t="s">
        <v>1282</v>
      </c>
      <c r="O9" s="36" t="s">
        <v>1242</v>
      </c>
      <c r="P9" s="36" t="s">
        <v>1283</v>
      </c>
      <c r="Q9" s="36" t="s">
        <v>1284</v>
      </c>
      <c r="R9" s="36" t="s">
        <v>1285</v>
      </c>
      <c r="S9" s="36" t="s">
        <v>1047</v>
      </c>
      <c r="T9" s="36" t="s">
        <v>1242</v>
      </c>
      <c r="U9" s="36" t="s">
        <v>415</v>
      </c>
      <c r="V9" s="36" t="s">
        <v>1286</v>
      </c>
      <c r="W9" s="36" t="s">
        <v>1287</v>
      </c>
      <c r="X9" s="36" t="s">
        <v>1288</v>
      </c>
      <c r="Y9" s="36" t="s">
        <v>781</v>
      </c>
      <c r="Z9" s="48" t="s">
        <v>1047</v>
      </c>
    </row>
    <row r="10" spans="2:26" x14ac:dyDescent="0.25">
      <c r="B10" s="44" t="s">
        <v>1289</v>
      </c>
      <c r="C10" s="35" t="s">
        <v>1290</v>
      </c>
      <c r="D10" s="35" t="s">
        <v>1291</v>
      </c>
      <c r="E10" s="35" t="s">
        <v>1292</v>
      </c>
      <c r="F10" s="35" t="s">
        <v>607</v>
      </c>
      <c r="G10" s="35" t="s">
        <v>1293</v>
      </c>
      <c r="H10" s="35" t="s">
        <v>1294</v>
      </c>
      <c r="I10" s="35" t="s">
        <v>1295</v>
      </c>
      <c r="J10" s="35" t="s">
        <v>471</v>
      </c>
      <c r="K10" s="35" t="s">
        <v>347</v>
      </c>
      <c r="L10" s="35" t="s">
        <v>1161</v>
      </c>
      <c r="M10" s="35" t="s">
        <v>609</v>
      </c>
      <c r="N10" s="35" t="s">
        <v>288</v>
      </c>
      <c r="O10" s="35" t="s">
        <v>350</v>
      </c>
      <c r="P10" s="35" t="s">
        <v>1296</v>
      </c>
      <c r="Q10" s="35" t="s">
        <v>729</v>
      </c>
      <c r="R10" s="35" t="s">
        <v>766</v>
      </c>
      <c r="S10" s="35" t="s">
        <v>1297</v>
      </c>
      <c r="T10" s="35" t="s">
        <v>610</v>
      </c>
      <c r="U10" s="35" t="s">
        <v>845</v>
      </c>
      <c r="V10" s="35" t="s">
        <v>473</v>
      </c>
      <c r="W10" s="35" t="s">
        <v>1298</v>
      </c>
      <c r="X10" s="35" t="s">
        <v>727</v>
      </c>
      <c r="Y10" s="35" t="s">
        <v>122</v>
      </c>
      <c r="Z10" s="47" t="s">
        <v>475</v>
      </c>
    </row>
    <row r="11" spans="2:26" x14ac:dyDescent="0.25">
      <c r="B11" s="43" t="s">
        <v>1299</v>
      </c>
      <c r="C11" s="36" t="s">
        <v>1300</v>
      </c>
      <c r="D11" s="36" t="s">
        <v>1301</v>
      </c>
      <c r="E11" s="36" t="s">
        <v>1302</v>
      </c>
      <c r="F11" s="36" t="s">
        <v>1300</v>
      </c>
      <c r="G11" s="36" t="s">
        <v>1303</v>
      </c>
      <c r="H11" s="36" t="s">
        <v>1304</v>
      </c>
      <c r="I11" s="36" t="s">
        <v>1305</v>
      </c>
      <c r="J11" s="36" t="s">
        <v>1306</v>
      </c>
      <c r="K11" s="36" t="s">
        <v>1307</v>
      </c>
      <c r="L11" s="36" t="s">
        <v>1308</v>
      </c>
      <c r="M11" s="36" t="s">
        <v>1309</v>
      </c>
      <c r="N11" s="36" t="s">
        <v>67</v>
      </c>
      <c r="O11" s="36" t="s">
        <v>1310</v>
      </c>
      <c r="P11" s="36" t="s">
        <v>1311</v>
      </c>
      <c r="Q11" s="36" t="s">
        <v>1312</v>
      </c>
      <c r="R11" s="36" t="s">
        <v>1313</v>
      </c>
      <c r="S11" s="36" t="s">
        <v>68</v>
      </c>
      <c r="T11" s="36" t="s">
        <v>1314</v>
      </c>
      <c r="U11" s="36" t="s">
        <v>1315</v>
      </c>
      <c r="V11" s="36" t="s">
        <v>1316</v>
      </c>
      <c r="W11" s="36" t="s">
        <v>1317</v>
      </c>
      <c r="X11" s="36" t="s">
        <v>73</v>
      </c>
      <c r="Y11" s="36" t="s">
        <v>1318</v>
      </c>
      <c r="Z11" s="48" t="s">
        <v>1319</v>
      </c>
    </row>
    <row r="12" spans="2:26" x14ac:dyDescent="0.25">
      <c r="B12" s="44" t="s">
        <v>1320</v>
      </c>
      <c r="C12" s="35" t="s">
        <v>1321</v>
      </c>
      <c r="D12" s="35" t="s">
        <v>1322</v>
      </c>
      <c r="E12" s="35" t="s">
        <v>486</v>
      </c>
      <c r="F12" s="35" t="s">
        <v>485</v>
      </c>
      <c r="G12" s="35" t="s">
        <v>1322</v>
      </c>
      <c r="H12" s="35" t="s">
        <v>1323</v>
      </c>
      <c r="I12" s="35" t="s">
        <v>1324</v>
      </c>
      <c r="J12" s="35" t="s">
        <v>1325</v>
      </c>
      <c r="K12" s="35" t="s">
        <v>1326</v>
      </c>
      <c r="L12" s="35" t="s">
        <v>1327</v>
      </c>
      <c r="M12" s="35" t="s">
        <v>358</v>
      </c>
      <c r="N12" s="35" t="s">
        <v>1328</v>
      </c>
      <c r="O12" s="35" t="s">
        <v>1329</v>
      </c>
      <c r="P12" s="35" t="s">
        <v>1330</v>
      </c>
      <c r="Q12" s="35" t="s">
        <v>1331</v>
      </c>
      <c r="R12" s="35" t="s">
        <v>1332</v>
      </c>
      <c r="S12" s="35" t="s">
        <v>1333</v>
      </c>
      <c r="T12" s="35" t="s">
        <v>447</v>
      </c>
      <c r="U12" s="35" t="s">
        <v>1334</v>
      </c>
      <c r="V12" s="35" t="s">
        <v>1335</v>
      </c>
      <c r="W12" s="35" t="s">
        <v>1336</v>
      </c>
      <c r="X12" s="35" t="s">
        <v>1337</v>
      </c>
      <c r="Y12" s="35" t="s">
        <v>1338</v>
      </c>
      <c r="Z12" s="47" t="s">
        <v>1339</v>
      </c>
    </row>
    <row r="13" spans="2:26" x14ac:dyDescent="0.25">
      <c r="B13" s="45" t="s">
        <v>1340</v>
      </c>
      <c r="C13" s="37" t="s">
        <v>1341</v>
      </c>
      <c r="D13" s="37" t="s">
        <v>1342</v>
      </c>
      <c r="E13" s="37" t="s">
        <v>1343</v>
      </c>
      <c r="F13" s="37" t="s">
        <v>1344</v>
      </c>
      <c r="G13" s="37" t="s">
        <v>1345</v>
      </c>
      <c r="H13" s="37" t="s">
        <v>862</v>
      </c>
      <c r="I13" s="37" t="s">
        <v>786</v>
      </c>
      <c r="J13" s="37" t="s">
        <v>331</v>
      </c>
      <c r="K13" s="37" t="s">
        <v>1346</v>
      </c>
      <c r="L13" s="37" t="s">
        <v>1347</v>
      </c>
      <c r="M13" s="37" t="s">
        <v>331</v>
      </c>
      <c r="N13" s="37" t="s">
        <v>1105</v>
      </c>
      <c r="O13" s="37" t="s">
        <v>1348</v>
      </c>
      <c r="P13" s="37" t="s">
        <v>1349</v>
      </c>
      <c r="Q13" s="37" t="s">
        <v>1350</v>
      </c>
      <c r="R13" s="37" t="s">
        <v>1142</v>
      </c>
      <c r="S13" s="37" t="s">
        <v>1351</v>
      </c>
      <c r="T13" s="37" t="s">
        <v>793</v>
      </c>
      <c r="U13" s="37" t="s">
        <v>1352</v>
      </c>
      <c r="V13" s="37" t="s">
        <v>1084</v>
      </c>
      <c r="W13" s="37" t="s">
        <v>1353</v>
      </c>
      <c r="X13" s="37" t="s">
        <v>1354</v>
      </c>
      <c r="Y13" s="37" t="s">
        <v>1071</v>
      </c>
      <c r="Z13" s="49" t="s">
        <v>1070</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D00-000000000000}"/>
    <hyperlink ref="C2" location="'Table of contents'!A1" display="Table of Contents" xr:uid="{00000000-0004-0000-1D00-000001000000}"/>
  </hyperlinks>
  <pageMargins left="0.7" right="0.7" top="0.75" bottom="0.75" header="0.3" footer="0.3"/>
  <pageSetup paperSize="9" orientation="portrait"/>
  <drawing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9"/>
  </sheetPr>
  <dimension ref="B1:Z9"/>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1355</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ht="21" x14ac:dyDescent="0.25">
      <c r="B9" s="45" t="s">
        <v>510</v>
      </c>
      <c r="C9" s="37" t="s">
        <v>1356</v>
      </c>
      <c r="D9" s="37" t="s">
        <v>1356</v>
      </c>
      <c r="E9" s="37" t="s">
        <v>1356</v>
      </c>
      <c r="F9" s="37" t="s">
        <v>1357</v>
      </c>
      <c r="G9" s="37" t="s">
        <v>1358</v>
      </c>
      <c r="H9" s="37" t="s">
        <v>1359</v>
      </c>
      <c r="I9" s="37" t="s">
        <v>1359</v>
      </c>
      <c r="J9" s="37" t="s">
        <v>1357</v>
      </c>
      <c r="K9" s="37" t="s">
        <v>938</v>
      </c>
      <c r="L9" s="37" t="s">
        <v>1359</v>
      </c>
      <c r="M9" s="37" t="s">
        <v>1358</v>
      </c>
      <c r="N9" s="37" t="s">
        <v>1360</v>
      </c>
      <c r="O9" s="37" t="s">
        <v>1361</v>
      </c>
      <c r="P9" s="37" t="s">
        <v>1357</v>
      </c>
      <c r="Q9" s="37" t="s">
        <v>677</v>
      </c>
      <c r="R9" s="37" t="s">
        <v>1356</v>
      </c>
      <c r="S9" s="37" t="s">
        <v>1361</v>
      </c>
      <c r="T9" s="37" t="s">
        <v>1361</v>
      </c>
      <c r="U9" s="37" t="s">
        <v>902</v>
      </c>
      <c r="V9" s="37" t="s">
        <v>938</v>
      </c>
      <c r="W9" s="37" t="s">
        <v>1362</v>
      </c>
      <c r="X9" s="37" t="s">
        <v>1360</v>
      </c>
      <c r="Y9" s="37" t="s">
        <v>1363</v>
      </c>
      <c r="Z9" s="49" t="s">
        <v>943</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E00-000000000000}"/>
    <hyperlink ref="C2" location="'Table of contents'!A1" display="Table of Contents" xr:uid="{00000000-0004-0000-1E00-000001000000}"/>
  </hyperlinks>
  <pageMargins left="0.7" right="0.7" top="0.75" bottom="0.75" header="0.3" footer="0.3"/>
  <pageSetup paperSize="9" orientation="portrait"/>
  <drawing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theme="9"/>
  </sheetPr>
  <dimension ref="B1:Z9"/>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1364</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5" t="s">
        <v>1280</v>
      </c>
      <c r="C9" s="37" t="s">
        <v>931</v>
      </c>
      <c r="D9" s="37" t="s">
        <v>1151</v>
      </c>
      <c r="E9" s="37" t="s">
        <v>1218</v>
      </c>
      <c r="F9" s="37" t="s">
        <v>1365</v>
      </c>
      <c r="G9" s="37" t="s">
        <v>1366</v>
      </c>
      <c r="H9" s="37" t="s">
        <v>1367</v>
      </c>
      <c r="I9" s="37" t="s">
        <v>503</v>
      </c>
      <c r="J9" s="37" t="s">
        <v>690</v>
      </c>
      <c r="K9" s="37" t="s">
        <v>420</v>
      </c>
      <c r="L9" s="37" t="s">
        <v>418</v>
      </c>
      <c r="M9" s="37" t="s">
        <v>416</v>
      </c>
      <c r="N9" s="37" t="s">
        <v>684</v>
      </c>
      <c r="O9" s="37" t="s">
        <v>1368</v>
      </c>
      <c r="P9" s="37" t="s">
        <v>1369</v>
      </c>
      <c r="Q9" s="37" t="s">
        <v>1222</v>
      </c>
      <c r="R9" s="37" t="s">
        <v>1241</v>
      </c>
      <c r="S9" s="37" t="s">
        <v>830</v>
      </c>
      <c r="T9" s="37" t="s">
        <v>1201</v>
      </c>
      <c r="U9" s="37" t="s">
        <v>1370</v>
      </c>
      <c r="V9" s="37" t="s">
        <v>1063</v>
      </c>
      <c r="W9" s="37" t="s">
        <v>1371</v>
      </c>
      <c r="X9" s="37" t="s">
        <v>1044</v>
      </c>
      <c r="Y9" s="37" t="s">
        <v>1221</v>
      </c>
      <c r="Z9" s="49" t="s">
        <v>1372</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1F00-000000000000}"/>
    <hyperlink ref="C2" location="'Table of contents'!A1" display="Table of Contents" xr:uid="{00000000-0004-0000-1F00-000001000000}"/>
  </hyperlinks>
  <pageMargins left="0.7" right="0.7" top="0.75" bottom="0.75" header="0.3" footer="0.3"/>
  <pageSetup paperSize="9" orientation="portrait"/>
  <drawing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theme="9"/>
  </sheetPr>
  <dimension ref="B1:Z10"/>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1373</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1374</v>
      </c>
      <c r="C9" s="36" t="s">
        <v>631</v>
      </c>
      <c r="D9" s="36" t="s">
        <v>513</v>
      </c>
      <c r="E9" s="36" t="s">
        <v>915</v>
      </c>
      <c r="F9" s="36" t="s">
        <v>519</v>
      </c>
      <c r="G9" s="36" t="s">
        <v>673</v>
      </c>
      <c r="H9" s="36" t="s">
        <v>591</v>
      </c>
      <c r="I9" s="36" t="s">
        <v>622</v>
      </c>
      <c r="J9" s="36" t="s">
        <v>558</v>
      </c>
      <c r="K9" s="36" t="s">
        <v>624</v>
      </c>
      <c r="L9" s="36" t="s">
        <v>760</v>
      </c>
      <c r="M9" s="36" t="s">
        <v>1375</v>
      </c>
      <c r="N9" s="36" t="s">
        <v>592</v>
      </c>
      <c r="O9" s="36" t="s">
        <v>1375</v>
      </c>
      <c r="P9" s="36" t="s">
        <v>515</v>
      </c>
      <c r="Q9" s="36" t="s">
        <v>384</v>
      </c>
      <c r="R9" s="36" t="s">
        <v>563</v>
      </c>
      <c r="S9" s="36" t="s">
        <v>384</v>
      </c>
      <c r="T9" s="36" t="s">
        <v>523</v>
      </c>
      <c r="U9" s="36" t="s">
        <v>635</v>
      </c>
      <c r="V9" s="36" t="s">
        <v>524</v>
      </c>
      <c r="W9" s="36" t="s">
        <v>382</v>
      </c>
      <c r="X9" s="36" t="s">
        <v>564</v>
      </c>
      <c r="Y9" s="36" t="s">
        <v>594</v>
      </c>
      <c r="Z9" s="48" t="s">
        <v>628</v>
      </c>
    </row>
    <row r="10" spans="2:26" x14ac:dyDescent="0.25">
      <c r="B10" s="51" t="s">
        <v>1376</v>
      </c>
      <c r="C10" s="50" t="s">
        <v>1377</v>
      </c>
      <c r="D10" s="50" t="s">
        <v>1378</v>
      </c>
      <c r="E10" s="50" t="s">
        <v>1379</v>
      </c>
      <c r="F10" s="50" t="s">
        <v>1380</v>
      </c>
      <c r="G10" s="50" t="s">
        <v>1381</v>
      </c>
      <c r="H10" s="50" t="s">
        <v>1382</v>
      </c>
      <c r="I10" s="50" t="s">
        <v>1383</v>
      </c>
      <c r="J10" s="50" t="s">
        <v>1384</v>
      </c>
      <c r="K10" s="50" t="s">
        <v>1385</v>
      </c>
      <c r="L10" s="50" t="s">
        <v>1386</v>
      </c>
      <c r="M10" s="50" t="s">
        <v>1387</v>
      </c>
      <c r="N10" s="50" t="s">
        <v>1388</v>
      </c>
      <c r="O10" s="50" t="s">
        <v>1389</v>
      </c>
      <c r="P10" s="50" t="s">
        <v>1390</v>
      </c>
      <c r="Q10" s="50" t="s">
        <v>1391</v>
      </c>
      <c r="R10" s="50" t="s">
        <v>1392</v>
      </c>
      <c r="S10" s="50" t="s">
        <v>1393</v>
      </c>
      <c r="T10" s="50" t="s">
        <v>1394</v>
      </c>
      <c r="U10" s="50" t="s">
        <v>1395</v>
      </c>
      <c r="V10" s="50" t="s">
        <v>1396</v>
      </c>
      <c r="W10" s="50" t="s">
        <v>1397</v>
      </c>
      <c r="X10" s="50" t="s">
        <v>1398</v>
      </c>
      <c r="Y10" s="50" t="s">
        <v>1386</v>
      </c>
      <c r="Z10" s="52" t="s">
        <v>1399</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2000-000000000000}"/>
    <hyperlink ref="C2" location="'Table of contents'!A1" display="Table of Contents" xr:uid="{00000000-0004-0000-2000-000001000000}"/>
  </hyperlinks>
  <pageMargins left="0.7" right="0.7" top="0.75" bottom="0.75" header="0.3" footer="0.3"/>
  <pageSetup paperSize="9" orientation="portrait"/>
  <drawing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9"/>
  </sheetPr>
  <dimension ref="B1:M10"/>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3"/>
      <c r="J2" s="73"/>
      <c r="K2" s="73"/>
      <c r="L2" s="73"/>
      <c r="M2" s="74"/>
    </row>
    <row r="3" spans="2:13" ht="7" customHeight="1" x14ac:dyDescent="0.25">
      <c r="B3" s="23"/>
      <c r="M3" s="25"/>
    </row>
    <row r="4" spans="2:13" ht="13.5" customHeight="1" x14ac:dyDescent="0.3">
      <c r="B4" s="39" t="s">
        <v>1400</v>
      </c>
      <c r="M4" s="25"/>
    </row>
    <row r="5" spans="2:13" ht="12" customHeight="1" x14ac:dyDescent="0.25">
      <c r="B5" s="41" t="s">
        <v>28</v>
      </c>
      <c r="M5" s="25"/>
    </row>
    <row r="6" spans="2:13" ht="7" customHeight="1" x14ac:dyDescent="0.25">
      <c r="B6" s="40"/>
      <c r="C6" s="32"/>
      <c r="D6" s="33"/>
      <c r="E6" s="33"/>
      <c r="F6" s="33"/>
      <c r="G6" s="33"/>
      <c r="H6" s="33"/>
      <c r="I6" s="33"/>
      <c r="J6" s="33"/>
      <c r="K6" s="33"/>
      <c r="L6" s="33"/>
      <c r="M6" s="53"/>
    </row>
    <row r="7" spans="2:13" ht="12" customHeight="1" x14ac:dyDescent="0.25">
      <c r="B7" s="42"/>
      <c r="C7" s="79" t="s">
        <v>79</v>
      </c>
      <c r="D7" s="79" t="s">
        <v>80</v>
      </c>
      <c r="E7" s="79" t="s">
        <v>81</v>
      </c>
      <c r="F7" s="79" t="s">
        <v>82</v>
      </c>
      <c r="G7" s="79" t="s">
        <v>83</v>
      </c>
      <c r="H7" s="79" t="s">
        <v>84</v>
      </c>
      <c r="I7" s="79" t="s">
        <v>85</v>
      </c>
      <c r="J7" s="79" t="s">
        <v>86</v>
      </c>
      <c r="K7" s="79" t="s">
        <v>87</v>
      </c>
      <c r="L7" s="79" t="s">
        <v>88</v>
      </c>
      <c r="M7" s="80" t="s">
        <v>89</v>
      </c>
    </row>
    <row r="8" spans="2:13" x14ac:dyDescent="0.25">
      <c r="B8" s="38"/>
      <c r="C8" s="75" t="s">
        <v>65</v>
      </c>
      <c r="D8" s="76"/>
      <c r="E8" s="76"/>
      <c r="F8" s="76"/>
      <c r="G8" s="76"/>
      <c r="H8" s="76"/>
      <c r="I8" s="76"/>
      <c r="J8" s="76"/>
      <c r="K8" s="76"/>
      <c r="L8" s="76"/>
      <c r="M8" s="81"/>
    </row>
    <row r="9" spans="2:13" x14ac:dyDescent="0.25">
      <c r="B9" s="43" t="s">
        <v>1401</v>
      </c>
      <c r="C9" s="36" t="s">
        <v>1402</v>
      </c>
      <c r="D9" s="36" t="s">
        <v>1403</v>
      </c>
      <c r="E9" s="36" t="s">
        <v>1404</v>
      </c>
      <c r="F9" s="36" t="s">
        <v>1405</v>
      </c>
      <c r="G9" s="36" t="s">
        <v>1406</v>
      </c>
      <c r="H9" s="36" t="s">
        <v>1407</v>
      </c>
      <c r="I9" s="36" t="s">
        <v>1408</v>
      </c>
      <c r="J9" s="36" t="s">
        <v>1409</v>
      </c>
      <c r="K9" s="36" t="s">
        <v>1410</v>
      </c>
      <c r="L9" s="36" t="s">
        <v>1411</v>
      </c>
      <c r="M9" s="48" t="s">
        <v>1412</v>
      </c>
    </row>
    <row r="10" spans="2:13" x14ac:dyDescent="0.25">
      <c r="B10" s="51" t="s">
        <v>43</v>
      </c>
      <c r="C10" s="50" t="s">
        <v>1157</v>
      </c>
      <c r="D10" s="50" t="s">
        <v>1413</v>
      </c>
      <c r="E10" s="50" t="s">
        <v>1414</v>
      </c>
      <c r="F10" s="50" t="s">
        <v>200</v>
      </c>
      <c r="G10" s="50" t="s">
        <v>1415</v>
      </c>
      <c r="H10" s="50" t="s">
        <v>1416</v>
      </c>
      <c r="I10" s="50" t="s">
        <v>1417</v>
      </c>
      <c r="J10" s="50" t="s">
        <v>1418</v>
      </c>
      <c r="K10" s="50" t="s">
        <v>1419</v>
      </c>
      <c r="L10" s="50" t="s">
        <v>1420</v>
      </c>
      <c r="M10" s="52" t="s">
        <v>1421</v>
      </c>
    </row>
  </sheetData>
  <mergeCells count="13">
    <mergeCell ref="C2:M2"/>
    <mergeCell ref="C8:M8"/>
    <mergeCell ref="C7"/>
    <mergeCell ref="D7"/>
    <mergeCell ref="E7"/>
    <mergeCell ref="F7"/>
    <mergeCell ref="G7"/>
    <mergeCell ref="H7"/>
    <mergeCell ref="I7"/>
    <mergeCell ref="J7"/>
    <mergeCell ref="K7"/>
    <mergeCell ref="L7"/>
    <mergeCell ref="M7"/>
  </mergeCells>
  <hyperlinks>
    <hyperlink ref="C2:J2" location="TOC!A1" display="TOC" xr:uid="{00000000-0004-0000-2100-000000000000}"/>
    <hyperlink ref="C2" location="'Table of contents'!A1" display="Table of Contents" xr:uid="{00000000-0004-0000-2100-000001000000}"/>
  </hyperlinks>
  <pageMargins left="0.7" right="0.7" top="0.75" bottom="0.75" header="0.3" footer="0.3"/>
  <pageSetup paperSize="9" orientation="portrait"/>
  <drawing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9"/>
  </sheetPr>
  <dimension ref="B1:Z9"/>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1422</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5" t="s">
        <v>1423</v>
      </c>
      <c r="C9" s="37" t="s">
        <v>756</v>
      </c>
      <c r="D9" s="37" t="s">
        <v>395</v>
      </c>
      <c r="E9" s="37" t="s">
        <v>662</v>
      </c>
      <c r="F9" s="37" t="s">
        <v>905</v>
      </c>
      <c r="G9" s="37" t="s">
        <v>1424</v>
      </c>
      <c r="H9" s="37" t="s">
        <v>672</v>
      </c>
      <c r="I9" s="37" t="s">
        <v>589</v>
      </c>
      <c r="J9" s="37" t="s">
        <v>759</v>
      </c>
      <c r="K9" s="37" t="s">
        <v>394</v>
      </c>
      <c r="L9" s="37" t="s">
        <v>631</v>
      </c>
      <c r="M9" s="37" t="s">
        <v>673</v>
      </c>
      <c r="N9" s="37" t="s">
        <v>758</v>
      </c>
      <c r="O9" s="37" t="s">
        <v>671</v>
      </c>
      <c r="P9" s="37" t="s">
        <v>759</v>
      </c>
      <c r="Q9" s="37" t="s">
        <v>588</v>
      </c>
      <c r="R9" s="37" t="s">
        <v>390</v>
      </c>
      <c r="S9" s="37" t="s">
        <v>758</v>
      </c>
      <c r="T9" s="37" t="s">
        <v>672</v>
      </c>
      <c r="U9" s="37" t="s">
        <v>393</v>
      </c>
      <c r="V9" s="37" t="s">
        <v>673</v>
      </c>
      <c r="W9" s="37" t="s">
        <v>905</v>
      </c>
      <c r="X9" s="37" t="s">
        <v>1424</v>
      </c>
      <c r="Y9" s="37" t="s">
        <v>623</v>
      </c>
      <c r="Z9" s="49" t="s">
        <v>516</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2200-000000000000}"/>
    <hyperlink ref="C2" location="'Table of contents'!A1" display="Table of Contents" xr:uid="{00000000-0004-0000-2200-000001000000}"/>
  </hyperlinks>
  <pageMargins left="0.7" right="0.7" top="0.75" bottom="0.75" header="0.3" footer="0.3"/>
  <pageSetup paperSize="9" orientation="portrait"/>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9"/>
  </sheetPr>
  <dimension ref="B1:M26"/>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3"/>
      <c r="J2" s="74"/>
    </row>
    <row r="3" spans="2:13" ht="7" customHeight="1" x14ac:dyDescent="0.25">
      <c r="B3" s="23"/>
      <c r="J3" s="25"/>
    </row>
    <row r="4" spans="2:13" ht="13.5" customHeight="1" x14ac:dyDescent="0.3">
      <c r="B4" s="39" t="s">
        <v>1425</v>
      </c>
      <c r="J4" s="25"/>
    </row>
    <row r="5" spans="2:13" ht="12" customHeight="1" x14ac:dyDescent="0.25">
      <c r="B5" s="41" t="s">
        <v>28</v>
      </c>
      <c r="J5" s="25"/>
    </row>
    <row r="6" spans="2:13" ht="7" customHeight="1" x14ac:dyDescent="0.25">
      <c r="B6" s="40"/>
      <c r="C6" s="32"/>
      <c r="D6" s="33"/>
      <c r="E6" s="33"/>
      <c r="F6" s="33"/>
      <c r="G6" s="33"/>
      <c r="H6" s="33"/>
      <c r="I6" s="33"/>
      <c r="J6" s="53"/>
      <c r="K6" s="33"/>
      <c r="L6" s="33"/>
      <c r="M6" s="33"/>
    </row>
    <row r="7" spans="2:13" ht="12" customHeight="1" x14ac:dyDescent="0.25">
      <c r="B7" s="42"/>
      <c r="C7" s="79" t="s">
        <v>1115</v>
      </c>
      <c r="D7" s="79" t="s">
        <v>1116</v>
      </c>
      <c r="E7" s="79" t="s">
        <v>1117</v>
      </c>
      <c r="F7" s="79" t="s">
        <v>1118</v>
      </c>
      <c r="G7" s="79" t="s">
        <v>1119</v>
      </c>
      <c r="H7" s="79" t="s">
        <v>1120</v>
      </c>
      <c r="I7" s="79" t="s">
        <v>1121</v>
      </c>
      <c r="J7" s="80" t="s">
        <v>1122</v>
      </c>
    </row>
    <row r="8" spans="2:13" x14ac:dyDescent="0.25">
      <c r="B8" s="38"/>
      <c r="C8" s="75" t="s">
        <v>65</v>
      </c>
      <c r="D8" s="76"/>
      <c r="E8" s="76"/>
      <c r="F8" s="76"/>
      <c r="G8" s="76"/>
      <c r="H8" s="76"/>
      <c r="I8" s="76"/>
      <c r="J8" s="81"/>
      <c r="K8" s="34"/>
      <c r="L8" s="34"/>
      <c r="M8" s="34"/>
    </row>
    <row r="9" spans="2:13" x14ac:dyDescent="0.25">
      <c r="B9" s="57" t="s">
        <v>373</v>
      </c>
      <c r="C9" s="54"/>
      <c r="D9" s="54"/>
      <c r="E9" s="54"/>
      <c r="F9" s="54"/>
      <c r="G9" s="54"/>
      <c r="H9" s="54"/>
      <c r="I9" s="54"/>
      <c r="J9" s="59"/>
    </row>
    <row r="10" spans="2:13" x14ac:dyDescent="0.25">
      <c r="B10" s="55" t="s">
        <v>1165</v>
      </c>
      <c r="C10" s="36" t="s">
        <v>1371</v>
      </c>
      <c r="D10" s="36" t="s">
        <v>678</v>
      </c>
      <c r="E10" s="36" t="s">
        <v>1426</v>
      </c>
      <c r="F10" s="36" t="s">
        <v>918</v>
      </c>
      <c r="G10" s="36" t="s">
        <v>1214</v>
      </c>
      <c r="H10" s="36" t="s">
        <v>626</v>
      </c>
      <c r="I10" s="36" t="s">
        <v>527</v>
      </c>
      <c r="J10" s="48" t="s">
        <v>622</v>
      </c>
    </row>
    <row r="11" spans="2:13" x14ac:dyDescent="0.25">
      <c r="B11" s="56" t="s">
        <v>37</v>
      </c>
      <c r="C11" s="35" t="s">
        <v>673</v>
      </c>
      <c r="D11" s="35" t="s">
        <v>630</v>
      </c>
      <c r="E11" s="35" t="s">
        <v>391</v>
      </c>
      <c r="F11" s="35" t="s">
        <v>393</v>
      </c>
      <c r="G11" s="35" t="s">
        <v>395</v>
      </c>
      <c r="H11" s="35" t="s">
        <v>937</v>
      </c>
      <c r="I11" s="35" t="s">
        <v>757</v>
      </c>
      <c r="J11" s="47" t="s">
        <v>940</v>
      </c>
    </row>
    <row r="12" spans="2:13" x14ac:dyDescent="0.25">
      <c r="B12" s="57" t="s">
        <v>398</v>
      </c>
      <c r="C12" s="54"/>
      <c r="D12" s="54"/>
      <c r="E12" s="54"/>
      <c r="F12" s="54"/>
      <c r="G12" s="54"/>
      <c r="H12" s="54"/>
      <c r="I12" s="54"/>
      <c r="J12" s="59"/>
    </row>
    <row r="13" spans="2:13" x14ac:dyDescent="0.25">
      <c r="B13" s="55" t="s">
        <v>1165</v>
      </c>
      <c r="C13" s="36" t="s">
        <v>1427</v>
      </c>
      <c r="D13" s="36" t="s">
        <v>427</v>
      </c>
      <c r="E13" s="36" t="s">
        <v>1428</v>
      </c>
      <c r="F13" s="36" t="s">
        <v>1429</v>
      </c>
      <c r="G13" s="36" t="s">
        <v>1430</v>
      </c>
      <c r="H13" s="36" t="s">
        <v>1431</v>
      </c>
      <c r="I13" s="36" t="s">
        <v>1432</v>
      </c>
      <c r="J13" s="48" t="s">
        <v>1051</v>
      </c>
    </row>
    <row r="14" spans="2:13" x14ac:dyDescent="0.25">
      <c r="B14" s="56" t="s">
        <v>37</v>
      </c>
      <c r="C14" s="35" t="s">
        <v>495</v>
      </c>
      <c r="D14" s="35" t="s">
        <v>497</v>
      </c>
      <c r="E14" s="35" t="s">
        <v>1433</v>
      </c>
      <c r="F14" s="35" t="s">
        <v>1434</v>
      </c>
      <c r="G14" s="35" t="s">
        <v>743</v>
      </c>
      <c r="H14" s="35" t="s">
        <v>1128</v>
      </c>
      <c r="I14" s="35" t="s">
        <v>498</v>
      </c>
      <c r="J14" s="47" t="s">
        <v>1435</v>
      </c>
    </row>
    <row r="15" spans="2:13" x14ac:dyDescent="0.25">
      <c r="B15" s="57" t="s">
        <v>421</v>
      </c>
      <c r="C15" s="54"/>
      <c r="D15" s="54"/>
      <c r="E15" s="54"/>
      <c r="F15" s="54"/>
      <c r="G15" s="54"/>
      <c r="H15" s="54"/>
      <c r="I15" s="54"/>
      <c r="J15" s="59"/>
    </row>
    <row r="16" spans="2:13" x14ac:dyDescent="0.25">
      <c r="B16" s="55" t="s">
        <v>1165</v>
      </c>
      <c r="C16" s="36" t="s">
        <v>1188</v>
      </c>
      <c r="D16" s="36" t="s">
        <v>1436</v>
      </c>
      <c r="E16" s="36" t="s">
        <v>1437</v>
      </c>
      <c r="F16" s="36" t="s">
        <v>1438</v>
      </c>
      <c r="G16" s="36" t="s">
        <v>1439</v>
      </c>
      <c r="H16" s="36" t="s">
        <v>1437</v>
      </c>
      <c r="I16" s="36" t="s">
        <v>254</v>
      </c>
      <c r="J16" s="48" t="s">
        <v>1440</v>
      </c>
    </row>
    <row r="17" spans="2:10" x14ac:dyDescent="0.25">
      <c r="B17" s="56" t="s">
        <v>37</v>
      </c>
      <c r="C17" s="35" t="s">
        <v>837</v>
      </c>
      <c r="D17" s="35" t="s">
        <v>1441</v>
      </c>
      <c r="E17" s="35" t="s">
        <v>1442</v>
      </c>
      <c r="F17" s="35" t="s">
        <v>1443</v>
      </c>
      <c r="G17" s="35" t="s">
        <v>423</v>
      </c>
      <c r="H17" s="35" t="s">
        <v>1444</v>
      </c>
      <c r="I17" s="35" t="s">
        <v>1445</v>
      </c>
      <c r="J17" s="47" t="s">
        <v>1446</v>
      </c>
    </row>
    <row r="18" spans="2:10" x14ac:dyDescent="0.25">
      <c r="B18" s="57" t="s">
        <v>445</v>
      </c>
      <c r="C18" s="54"/>
      <c r="D18" s="54"/>
      <c r="E18" s="54"/>
      <c r="F18" s="54"/>
      <c r="G18" s="54"/>
      <c r="H18" s="54"/>
      <c r="I18" s="54"/>
      <c r="J18" s="59"/>
    </row>
    <row r="19" spans="2:10" x14ac:dyDescent="0.25">
      <c r="B19" s="55" t="s">
        <v>1165</v>
      </c>
      <c r="C19" s="36" t="s">
        <v>1447</v>
      </c>
      <c r="D19" s="36" t="s">
        <v>1448</v>
      </c>
      <c r="E19" s="36" t="s">
        <v>546</v>
      </c>
      <c r="F19" s="36" t="s">
        <v>1449</v>
      </c>
      <c r="G19" s="36" t="s">
        <v>1450</v>
      </c>
      <c r="H19" s="36" t="s">
        <v>1451</v>
      </c>
      <c r="I19" s="36" t="s">
        <v>1452</v>
      </c>
      <c r="J19" s="48" t="s">
        <v>1453</v>
      </c>
    </row>
    <row r="20" spans="2:10" x14ac:dyDescent="0.25">
      <c r="B20" s="56" t="s">
        <v>37</v>
      </c>
      <c r="C20" s="35" t="s">
        <v>444</v>
      </c>
      <c r="D20" s="35" t="s">
        <v>1454</v>
      </c>
      <c r="E20" s="35" t="s">
        <v>1455</v>
      </c>
      <c r="F20" s="35" t="s">
        <v>1456</v>
      </c>
      <c r="G20" s="35" t="s">
        <v>1457</v>
      </c>
      <c r="H20" s="35" t="s">
        <v>1458</v>
      </c>
      <c r="I20" s="35" t="s">
        <v>1459</v>
      </c>
      <c r="J20" s="47" t="s">
        <v>1460</v>
      </c>
    </row>
    <row r="21" spans="2:10" x14ac:dyDescent="0.25">
      <c r="B21" s="57" t="s">
        <v>468</v>
      </c>
      <c r="C21" s="54"/>
      <c r="D21" s="54"/>
      <c r="E21" s="54"/>
      <c r="F21" s="54"/>
      <c r="G21" s="54"/>
      <c r="H21" s="54"/>
      <c r="I21" s="54"/>
      <c r="J21" s="59"/>
    </row>
    <row r="22" spans="2:10" x14ac:dyDescent="0.25">
      <c r="B22" s="55" t="s">
        <v>1165</v>
      </c>
      <c r="C22" s="36" t="s">
        <v>1461</v>
      </c>
      <c r="D22" s="36" t="s">
        <v>1462</v>
      </c>
      <c r="E22" s="36" t="s">
        <v>1463</v>
      </c>
      <c r="F22" s="36" t="s">
        <v>1464</v>
      </c>
      <c r="G22" s="36" t="s">
        <v>1465</v>
      </c>
      <c r="H22" s="36" t="s">
        <v>465</v>
      </c>
      <c r="I22" s="36" t="s">
        <v>1466</v>
      </c>
      <c r="J22" s="48" t="s">
        <v>1467</v>
      </c>
    </row>
    <row r="23" spans="2:10" x14ac:dyDescent="0.25">
      <c r="B23" s="56" t="s">
        <v>37</v>
      </c>
      <c r="C23" s="35" t="s">
        <v>1074</v>
      </c>
      <c r="D23" s="35" t="s">
        <v>134</v>
      </c>
      <c r="E23" s="35" t="s">
        <v>1468</v>
      </c>
      <c r="F23" s="35" t="s">
        <v>427</v>
      </c>
      <c r="G23" s="35" t="s">
        <v>1469</v>
      </c>
      <c r="H23" s="35" t="s">
        <v>1470</v>
      </c>
      <c r="I23" s="35" t="s">
        <v>1015</v>
      </c>
      <c r="J23" s="47" t="s">
        <v>1471</v>
      </c>
    </row>
    <row r="24" spans="2:10" x14ac:dyDescent="0.25">
      <c r="B24" s="57" t="s">
        <v>488</v>
      </c>
      <c r="C24" s="54"/>
      <c r="D24" s="54"/>
      <c r="E24" s="54"/>
      <c r="F24" s="54"/>
      <c r="G24" s="54"/>
      <c r="H24" s="54"/>
      <c r="I24" s="54"/>
      <c r="J24" s="59"/>
    </row>
    <row r="25" spans="2:10" x14ac:dyDescent="0.25">
      <c r="B25" s="55" t="s">
        <v>1165</v>
      </c>
      <c r="C25" s="36" t="s">
        <v>1472</v>
      </c>
      <c r="D25" s="36" t="s">
        <v>1473</v>
      </c>
      <c r="E25" s="36" t="s">
        <v>748</v>
      </c>
      <c r="F25" s="36" t="s">
        <v>1242</v>
      </c>
      <c r="G25" s="36" t="s">
        <v>1474</v>
      </c>
      <c r="H25" s="36" t="s">
        <v>1475</v>
      </c>
      <c r="I25" s="36" t="s">
        <v>1476</v>
      </c>
      <c r="J25" s="48" t="s">
        <v>1371</v>
      </c>
    </row>
    <row r="26" spans="2:10" x14ac:dyDescent="0.25">
      <c r="B26" s="58" t="s">
        <v>37</v>
      </c>
      <c r="C26" s="50" t="s">
        <v>1477</v>
      </c>
      <c r="D26" s="50" t="s">
        <v>852</v>
      </c>
      <c r="E26" s="50" t="s">
        <v>568</v>
      </c>
      <c r="F26" s="50" t="s">
        <v>1478</v>
      </c>
      <c r="G26" s="50" t="s">
        <v>1248</v>
      </c>
      <c r="H26" s="50" t="s">
        <v>1248</v>
      </c>
      <c r="I26" s="50" t="s">
        <v>1479</v>
      </c>
      <c r="J26" s="52" t="s">
        <v>1098</v>
      </c>
    </row>
  </sheetData>
  <mergeCells count="10">
    <mergeCell ref="C2:J2"/>
    <mergeCell ref="C8:J8"/>
    <mergeCell ref="C7"/>
    <mergeCell ref="D7"/>
    <mergeCell ref="E7"/>
    <mergeCell ref="F7"/>
    <mergeCell ref="G7"/>
    <mergeCell ref="H7"/>
    <mergeCell ref="I7"/>
    <mergeCell ref="J7"/>
  </mergeCells>
  <hyperlinks>
    <hyperlink ref="C2:J2" location="TOC!A1" display="TOC" xr:uid="{00000000-0004-0000-2300-000000000000}"/>
    <hyperlink ref="C2" location="'Table of contents'!A1" display="Table of Contents" xr:uid="{00000000-0004-0000-2300-000001000000}"/>
  </hyperlinks>
  <pageMargins left="0.7" right="0.7" top="0.75" bottom="0.75" header="0.3" footer="0.3"/>
  <pageSetup paperSize="9" orientation="portrait"/>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9"/>
  </sheetPr>
  <dimension ref="B1:R9"/>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8" ht="9" customHeight="1" x14ac:dyDescent="0.25"/>
    <row r="2" spans="2:18" ht="40" customHeight="1" x14ac:dyDescent="0.25">
      <c r="B2" s="46"/>
      <c r="C2" s="72" t="s">
        <v>0</v>
      </c>
      <c r="D2" s="73"/>
      <c r="E2" s="73"/>
      <c r="F2" s="73"/>
      <c r="G2" s="73"/>
      <c r="H2" s="73"/>
      <c r="I2" s="73"/>
      <c r="J2" s="73"/>
      <c r="K2" s="73"/>
      <c r="L2" s="73"/>
      <c r="M2" s="73"/>
      <c r="N2" s="73"/>
      <c r="O2" s="73"/>
      <c r="P2" s="73"/>
      <c r="Q2" s="73"/>
      <c r="R2" s="74"/>
    </row>
    <row r="3" spans="2:18" ht="7" customHeight="1" x14ac:dyDescent="0.25">
      <c r="B3" s="23"/>
      <c r="R3" s="25"/>
    </row>
    <row r="4" spans="2:18" ht="13.5" customHeight="1" x14ac:dyDescent="0.3">
      <c r="B4" s="39" t="s">
        <v>1480</v>
      </c>
      <c r="R4" s="25"/>
    </row>
    <row r="5" spans="2:18" ht="12" customHeight="1" x14ac:dyDescent="0.25">
      <c r="B5" s="41" t="s">
        <v>28</v>
      </c>
      <c r="R5" s="25"/>
    </row>
    <row r="6" spans="2:18" ht="7" customHeight="1" x14ac:dyDescent="0.25">
      <c r="B6" s="40"/>
      <c r="C6" s="32"/>
      <c r="D6" s="33"/>
      <c r="E6" s="33"/>
      <c r="F6" s="33"/>
      <c r="G6" s="33"/>
      <c r="H6" s="33"/>
      <c r="I6" s="33"/>
      <c r="J6" s="33"/>
      <c r="K6" s="33"/>
      <c r="L6" s="33"/>
      <c r="M6" s="33"/>
      <c r="R6" s="25"/>
    </row>
    <row r="7" spans="2:18" ht="12" customHeight="1" x14ac:dyDescent="0.25">
      <c r="B7" s="42"/>
      <c r="C7" s="79" t="s">
        <v>74</v>
      </c>
      <c r="D7" s="79" t="s">
        <v>75</v>
      </c>
      <c r="E7" s="79" t="s">
        <v>76</v>
      </c>
      <c r="F7" s="79" t="s">
        <v>77</v>
      </c>
      <c r="G7" s="79" t="s">
        <v>78</v>
      </c>
      <c r="H7" s="79" t="s">
        <v>79</v>
      </c>
      <c r="I7" s="79" t="s">
        <v>80</v>
      </c>
      <c r="J7" s="79" t="s">
        <v>81</v>
      </c>
      <c r="K7" s="79" t="s">
        <v>82</v>
      </c>
      <c r="L7" s="79" t="s">
        <v>83</v>
      </c>
      <c r="M7" s="79" t="s">
        <v>84</v>
      </c>
      <c r="N7" s="79" t="s">
        <v>85</v>
      </c>
      <c r="O7" s="79" t="s">
        <v>86</v>
      </c>
      <c r="P7" s="79" t="s">
        <v>87</v>
      </c>
      <c r="Q7" s="79" t="s">
        <v>88</v>
      </c>
      <c r="R7" s="80" t="s">
        <v>89</v>
      </c>
    </row>
    <row r="8" spans="2:18" x14ac:dyDescent="0.25">
      <c r="B8" s="38"/>
      <c r="C8" s="75" t="s">
        <v>65</v>
      </c>
      <c r="D8" s="76"/>
      <c r="E8" s="76"/>
      <c r="F8" s="76"/>
      <c r="G8" s="76"/>
      <c r="H8" s="76"/>
      <c r="I8" s="76"/>
      <c r="J8" s="76"/>
      <c r="K8" s="76"/>
      <c r="L8" s="76"/>
      <c r="M8" s="76"/>
      <c r="N8" s="77"/>
      <c r="O8" s="77"/>
      <c r="P8" s="77"/>
      <c r="Q8" s="77"/>
      <c r="R8" s="78"/>
    </row>
    <row r="9" spans="2:18" x14ac:dyDescent="0.25">
      <c r="B9" s="45" t="s">
        <v>1481</v>
      </c>
      <c r="C9" s="37" t="s">
        <v>624</v>
      </c>
      <c r="D9" s="37" t="s">
        <v>663</v>
      </c>
      <c r="E9" s="37" t="s">
        <v>516</v>
      </c>
      <c r="F9" s="37" t="s">
        <v>489</v>
      </c>
      <c r="G9" s="37" t="s">
        <v>1032</v>
      </c>
      <c r="H9" s="37" t="s">
        <v>384</v>
      </c>
      <c r="I9" s="37" t="s">
        <v>1033</v>
      </c>
      <c r="J9" s="37" t="s">
        <v>563</v>
      </c>
      <c r="K9" s="37" t="s">
        <v>635</v>
      </c>
      <c r="L9" s="37" t="s">
        <v>1075</v>
      </c>
      <c r="M9" s="37" t="s">
        <v>1147</v>
      </c>
      <c r="N9" s="37" t="s">
        <v>625</v>
      </c>
      <c r="O9" s="37" t="s">
        <v>1482</v>
      </c>
      <c r="P9" s="37" t="s">
        <v>1081</v>
      </c>
      <c r="Q9" s="37" t="s">
        <v>738</v>
      </c>
      <c r="R9" s="49" t="s">
        <v>1483</v>
      </c>
    </row>
  </sheetData>
  <mergeCells count="18">
    <mergeCell ref="C8:R8"/>
    <mergeCell ref="C7"/>
    <mergeCell ref="D7"/>
    <mergeCell ref="E7"/>
    <mergeCell ref="F7"/>
    <mergeCell ref="G7"/>
    <mergeCell ref="H7"/>
    <mergeCell ref="I7"/>
    <mergeCell ref="J7"/>
    <mergeCell ref="K7"/>
    <mergeCell ref="L7"/>
    <mergeCell ref="M7"/>
    <mergeCell ref="N7"/>
    <mergeCell ref="O7"/>
    <mergeCell ref="P7"/>
    <mergeCell ref="Q7"/>
    <mergeCell ref="R7"/>
    <mergeCell ref="C2:R2"/>
  </mergeCells>
  <hyperlinks>
    <hyperlink ref="C2:J2" location="TOC!A1" display="TOC" xr:uid="{00000000-0004-0000-2400-000000000000}"/>
    <hyperlink ref="C2" location="'Table of contents'!A1" display="Table of Contents" xr:uid="{00000000-0004-0000-2400-000001000000}"/>
  </hyperlinks>
  <pageMargins left="0.7" right="0.7" top="0.75" bottom="0.75" header="0.3" footer="0.3"/>
  <pageSetup paperSize="9" orientation="portrait"/>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9"/>
  </sheetPr>
  <dimension ref="B1:X10"/>
  <sheetViews>
    <sheetView showGridLines="0" showRowColHeaders="0" workbookViewId="0">
      <pane xSplit="2" ySplit="8" topLeftCell="C9" activePane="bottomRight" state="frozen"/>
      <selection pane="topRight" activeCell="B1" sqref="B1"/>
      <selection pane="bottomLeft" activeCell="A6" sqref="A6"/>
      <selection pane="bottomRight" activeCell="G13" sqref="G13"/>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1484</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80" t="s">
        <v>87</v>
      </c>
    </row>
    <row r="8" spans="2:24" x14ac:dyDescent="0.25">
      <c r="B8" s="38"/>
      <c r="C8" s="75" t="s">
        <v>65</v>
      </c>
      <c r="D8" s="76"/>
      <c r="E8" s="76"/>
      <c r="F8" s="76"/>
      <c r="G8" s="76"/>
      <c r="H8" s="76"/>
      <c r="I8" s="76"/>
      <c r="J8" s="76"/>
      <c r="K8" s="76"/>
      <c r="L8" s="76"/>
      <c r="M8" s="76"/>
      <c r="N8" s="77"/>
      <c r="O8" s="77"/>
      <c r="P8" s="77"/>
      <c r="Q8" s="77"/>
      <c r="R8" s="77"/>
      <c r="S8" s="77"/>
      <c r="T8" s="77"/>
      <c r="U8" s="77"/>
      <c r="V8" s="77"/>
      <c r="W8" s="77"/>
      <c r="X8" s="78"/>
    </row>
    <row r="9" spans="2:24" ht="21.5" thickBot="1" x14ac:dyDescent="0.3">
      <c r="B9" s="45" t="s">
        <v>510</v>
      </c>
      <c r="C9" s="37" t="s">
        <v>676</v>
      </c>
      <c r="D9" s="37" t="s">
        <v>588</v>
      </c>
      <c r="E9" s="37" t="s">
        <v>673</v>
      </c>
      <c r="F9" s="37" t="s">
        <v>673</v>
      </c>
      <c r="G9" s="37" t="s">
        <v>671</v>
      </c>
      <c r="H9" s="37" t="s">
        <v>394</v>
      </c>
      <c r="I9" s="37" t="s">
        <v>394</v>
      </c>
      <c r="J9" s="37" t="s">
        <v>662</v>
      </c>
      <c r="K9" s="37" t="s">
        <v>394</v>
      </c>
      <c r="L9" s="37" t="s">
        <v>630</v>
      </c>
      <c r="M9" s="37" t="s">
        <v>389</v>
      </c>
      <c r="N9" s="37" t="s">
        <v>591</v>
      </c>
      <c r="O9" s="37" t="s">
        <v>939</v>
      </c>
      <c r="P9" s="37" t="s">
        <v>518</v>
      </c>
      <c r="Q9" s="37" t="s">
        <v>387</v>
      </c>
      <c r="R9" s="37" t="s">
        <v>621</v>
      </c>
      <c r="S9" s="37" t="s">
        <v>559</v>
      </c>
      <c r="T9" s="37" t="s">
        <v>384</v>
      </c>
      <c r="U9" s="37" t="s">
        <v>558</v>
      </c>
      <c r="V9" s="37" t="s">
        <v>1485</v>
      </c>
      <c r="W9" s="37" t="s">
        <v>520</v>
      </c>
      <c r="X9" s="49" t="s">
        <v>1032</v>
      </c>
    </row>
    <row r="10" spans="2:24" ht="13" x14ac:dyDescent="0.3">
      <c r="B10" s="16" t="s">
        <v>4308</v>
      </c>
    </row>
  </sheetData>
  <mergeCells count="24">
    <mergeCell ref="V7"/>
    <mergeCell ref="W7"/>
    <mergeCell ref="X7"/>
    <mergeCell ref="Q7"/>
    <mergeCell ref="R7"/>
    <mergeCell ref="S7"/>
    <mergeCell ref="T7"/>
    <mergeCell ref="U7"/>
    <mergeCell ref="C2:X2"/>
    <mergeCell ref="C8:X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2500-000000000000}"/>
    <hyperlink ref="C2" location="'Table of contents'!A1" display="Table of Contents" xr:uid="{00000000-0004-0000-2500-000001000000}"/>
  </hyperlinks>
  <pageMargins left="0.7" right="0.7" top="0.75" bottom="0.75" header="0.3" footer="0.3"/>
  <pageSetup paperSize="9" orientation="portrait"/>
  <drawing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theme="9"/>
  </sheetPr>
  <dimension ref="B1:X10"/>
  <sheetViews>
    <sheetView showGridLines="0" showRowColHeaders="0" workbookViewId="0">
      <pane xSplit="2" ySplit="8" topLeftCell="C9" activePane="bottomRight" state="frozen"/>
      <selection pane="topRight" activeCell="B1" sqref="B1"/>
      <selection pane="bottomLeft" activeCell="A6" sqref="A6"/>
      <selection pane="bottomRight" activeCell="B10" sqref="B10"/>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1486</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80" t="s">
        <v>87</v>
      </c>
    </row>
    <row r="8" spans="2:24" x14ac:dyDescent="0.25">
      <c r="B8" s="38"/>
      <c r="C8" s="75" t="s">
        <v>65</v>
      </c>
      <c r="D8" s="76"/>
      <c r="E8" s="76"/>
      <c r="F8" s="76"/>
      <c r="G8" s="76"/>
      <c r="H8" s="76"/>
      <c r="I8" s="76"/>
      <c r="J8" s="76"/>
      <c r="K8" s="76"/>
      <c r="L8" s="76"/>
      <c r="M8" s="76"/>
      <c r="N8" s="77"/>
      <c r="O8" s="77"/>
      <c r="P8" s="77"/>
      <c r="Q8" s="77"/>
      <c r="R8" s="77"/>
      <c r="S8" s="77"/>
      <c r="T8" s="77"/>
      <c r="U8" s="77"/>
      <c r="V8" s="77"/>
      <c r="W8" s="77"/>
      <c r="X8" s="78"/>
    </row>
    <row r="9" spans="2:24" ht="21.5" thickBot="1" x14ac:dyDescent="0.3">
      <c r="B9" s="45" t="s">
        <v>510</v>
      </c>
      <c r="C9" s="37" t="s">
        <v>937</v>
      </c>
      <c r="D9" s="37" t="s">
        <v>905</v>
      </c>
      <c r="E9" s="37" t="s">
        <v>757</v>
      </c>
      <c r="F9" s="37" t="s">
        <v>394</v>
      </c>
      <c r="G9" s="37" t="s">
        <v>671</v>
      </c>
      <c r="H9" s="37" t="s">
        <v>394</v>
      </c>
      <c r="I9" s="37" t="s">
        <v>394</v>
      </c>
      <c r="J9" s="37" t="s">
        <v>390</v>
      </c>
      <c r="K9" s="37" t="s">
        <v>394</v>
      </c>
      <c r="L9" s="37" t="s">
        <v>630</v>
      </c>
      <c r="M9" s="37" t="s">
        <v>512</v>
      </c>
      <c r="N9" s="37" t="s">
        <v>939</v>
      </c>
      <c r="O9" s="37" t="s">
        <v>915</v>
      </c>
      <c r="P9" s="37" t="s">
        <v>518</v>
      </c>
      <c r="Q9" s="37" t="s">
        <v>665</v>
      </c>
      <c r="R9" s="37" t="s">
        <v>621</v>
      </c>
      <c r="S9" s="37" t="s">
        <v>559</v>
      </c>
      <c r="T9" s="37" t="s">
        <v>525</v>
      </c>
      <c r="U9" s="37" t="s">
        <v>1485</v>
      </c>
      <c r="V9" s="37" t="s">
        <v>524</v>
      </c>
      <c r="W9" s="37" t="s">
        <v>383</v>
      </c>
      <c r="X9" s="49" t="s">
        <v>1032</v>
      </c>
    </row>
    <row r="10" spans="2:24" ht="13" x14ac:dyDescent="0.3">
      <c r="B10" s="16" t="s">
        <v>4309</v>
      </c>
    </row>
  </sheetData>
  <mergeCells count="24">
    <mergeCell ref="V7"/>
    <mergeCell ref="W7"/>
    <mergeCell ref="X7"/>
    <mergeCell ref="Q7"/>
    <mergeCell ref="R7"/>
    <mergeCell ref="S7"/>
    <mergeCell ref="T7"/>
    <mergeCell ref="U7"/>
    <mergeCell ref="C2:X2"/>
    <mergeCell ref="C8:X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2600-000000000000}"/>
    <hyperlink ref="C2" location="'Table of contents'!A1" display="Table of Contents" xr:uid="{00000000-0004-0000-2600-000001000000}"/>
  </hyperlinks>
  <pageMargins left="0.7" right="0.7" top="0.75" bottom="0.75" header="0.3" footer="0.3"/>
  <pageSetup paperSize="9" orientation="portrait"/>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7"/>
  </sheetPr>
  <dimension ref="B1:D15"/>
  <sheetViews>
    <sheetView showGridLines="0" showRowColHeaders="0" topLeftCell="A5" zoomScale="130" zoomScaleNormal="130" workbookViewId="0">
      <selection activeCell="C2" sqref="C2:D2"/>
    </sheetView>
  </sheetViews>
  <sheetFormatPr defaultColWidth="12" defaultRowHeight="10.5" x14ac:dyDescent="0.25"/>
  <cols>
    <col min="1" max="1" width="1.5" customWidth="1"/>
    <col min="2" max="2" width="2.875" customWidth="1"/>
    <col min="3" max="3" width="120.875" customWidth="1"/>
    <col min="4" max="4" width="2.875" customWidth="1"/>
  </cols>
  <sheetData>
    <row r="1" spans="2:4" ht="9" customHeight="1" x14ac:dyDescent="0.25"/>
    <row r="2" spans="2:4" ht="40" customHeight="1" x14ac:dyDescent="0.25">
      <c r="B2" s="26"/>
      <c r="C2" s="68" t="s">
        <v>2</v>
      </c>
      <c r="D2" s="68"/>
    </row>
    <row r="3" spans="2:4" x14ac:dyDescent="0.25">
      <c r="B3" s="23"/>
      <c r="D3" s="25"/>
    </row>
    <row r="4" spans="2:4" ht="13" x14ac:dyDescent="0.25">
      <c r="B4" s="23"/>
      <c r="C4" s="28" t="s">
        <v>26</v>
      </c>
      <c r="D4" s="25"/>
    </row>
    <row r="5" spans="2:4" ht="409.5" x14ac:dyDescent="0.25">
      <c r="B5" s="23"/>
      <c r="C5" s="29" t="s">
        <v>27</v>
      </c>
      <c r="D5" s="25"/>
    </row>
    <row r="6" spans="2:4" ht="13" x14ac:dyDescent="0.25">
      <c r="B6" s="23"/>
      <c r="C6" s="29"/>
      <c r="D6" s="25"/>
    </row>
    <row r="7" spans="2:4" ht="13" x14ac:dyDescent="0.25">
      <c r="B7" s="23"/>
      <c r="C7" s="28" t="s">
        <v>28</v>
      </c>
      <c r="D7" s="25"/>
    </row>
    <row r="8" spans="2:4" ht="91" x14ac:dyDescent="0.25">
      <c r="B8" s="23"/>
      <c r="C8" s="29" t="s">
        <v>29</v>
      </c>
      <c r="D8" s="25"/>
    </row>
    <row r="9" spans="2:4" ht="13" x14ac:dyDescent="0.25">
      <c r="B9" s="23"/>
      <c r="C9" s="27" t="str">
        <f>HYPERLINK("https://www.act.gov.au/directorates-and-agencies/act-health/data-statistics-and-surveys/healthstats-act/data-collections/act-maternal-and-perinatal-data-collection", "ACT Maternal Perinatal Data Collection")</f>
        <v>ACT Maternal Perinatal Data Collection</v>
      </c>
      <c r="D9" s="25"/>
    </row>
    <row r="10" spans="2:4" ht="13" x14ac:dyDescent="0.25">
      <c r="B10" s="23"/>
      <c r="C10" s="29"/>
      <c r="D10" s="25"/>
    </row>
    <row r="11" spans="2:4" ht="13" x14ac:dyDescent="0.25">
      <c r="B11" s="23"/>
      <c r="C11" s="28" t="s">
        <v>30</v>
      </c>
      <c r="D11" s="25"/>
    </row>
    <row r="12" spans="2:4" ht="26" x14ac:dyDescent="0.25">
      <c r="B12" s="23"/>
      <c r="C12" s="29" t="s">
        <v>31</v>
      </c>
      <c r="D12" s="25"/>
    </row>
    <row r="13" spans="2:4" ht="39" x14ac:dyDescent="0.25">
      <c r="B13" s="23"/>
      <c r="C13" s="29" t="s">
        <v>32</v>
      </c>
      <c r="D13" s="25"/>
    </row>
    <row r="14" spans="2:4" ht="13" x14ac:dyDescent="0.25">
      <c r="B14" s="23"/>
      <c r="C14" s="29"/>
      <c r="D14" s="25"/>
    </row>
    <row r="15" spans="2:4" ht="13" x14ac:dyDescent="0.25">
      <c r="B15" s="31"/>
      <c r="C15" s="30"/>
      <c r="D15" s="24"/>
    </row>
  </sheetData>
  <sheetProtection sheet="1" objects="1"/>
  <mergeCells count="1">
    <mergeCell ref="C2:D2"/>
  </mergeCells>
  <conditionalFormatting sqref="C2">
    <cfRule type="colorScale" priority="1">
      <colorScale>
        <cfvo type="min"/>
        <cfvo type="percentile" val="20"/>
        <cfvo type="max"/>
        <color theme="0"/>
        <color theme="0"/>
        <color theme="4"/>
      </colorScale>
    </cfRule>
  </conditionalFormatting>
  <hyperlinks>
    <hyperlink ref="C2:D2" location="'Table of contents'!A1" display="Table of contents" xr:uid="{00000000-0004-0000-0300-000000000000}"/>
  </hyperlinks>
  <pageMargins left="0.7" right="0.7" top="0.75" bottom="0.75" header="0.3" footer="0.3"/>
  <pageSetup paperSize="9" orientation="portrait"/>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tabColor theme="9"/>
  </sheetPr>
  <dimension ref="B1:M14"/>
  <sheetViews>
    <sheetView showGridLines="0" showRowColHeaders="0" workbookViewId="0">
      <pane xSplit="2" ySplit="8" topLeftCell="C9" activePane="bottomRight" state="frozen"/>
      <selection pane="topRight" activeCell="B1" sqref="B1"/>
      <selection pane="bottomLeft" activeCell="A6" sqref="A6"/>
      <selection pane="bottomRight" activeCell="B14" sqref="B14"/>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4"/>
    </row>
    <row r="3" spans="2:13" ht="7" customHeight="1" x14ac:dyDescent="0.25">
      <c r="B3" s="23"/>
      <c r="I3" s="25"/>
    </row>
    <row r="4" spans="2:13" ht="13.5" customHeight="1" x14ac:dyDescent="0.3">
      <c r="B4" s="39" t="s">
        <v>1487</v>
      </c>
      <c r="I4" s="25"/>
    </row>
    <row r="5" spans="2:13" ht="12" customHeight="1" x14ac:dyDescent="0.25">
      <c r="B5" s="41" t="s">
        <v>28</v>
      </c>
      <c r="I5" s="25"/>
    </row>
    <row r="6" spans="2:13" ht="7" customHeight="1" x14ac:dyDescent="0.25">
      <c r="B6" s="40"/>
      <c r="C6" s="32"/>
      <c r="D6" s="33"/>
      <c r="E6" s="33"/>
      <c r="F6" s="33"/>
      <c r="G6" s="33"/>
      <c r="H6" s="33"/>
      <c r="I6" s="53"/>
      <c r="J6" s="33"/>
      <c r="K6" s="33"/>
      <c r="L6" s="33"/>
      <c r="M6" s="33"/>
    </row>
    <row r="7" spans="2:13" ht="12" customHeight="1" x14ac:dyDescent="0.25">
      <c r="B7" s="42"/>
      <c r="C7" s="79" t="s">
        <v>907</v>
      </c>
      <c r="D7" s="79" t="s">
        <v>908</v>
      </c>
      <c r="E7" s="79" t="s">
        <v>909</v>
      </c>
      <c r="F7" s="79" t="s">
        <v>910</v>
      </c>
      <c r="G7" s="79" t="s">
        <v>911</v>
      </c>
      <c r="H7" s="79" t="s">
        <v>912</v>
      </c>
      <c r="I7" s="80" t="s">
        <v>913</v>
      </c>
    </row>
    <row r="8" spans="2:13" x14ac:dyDescent="0.25">
      <c r="B8" s="38"/>
      <c r="C8" s="75" t="s">
        <v>65</v>
      </c>
      <c r="D8" s="76"/>
      <c r="E8" s="76"/>
      <c r="F8" s="76"/>
      <c r="G8" s="76"/>
      <c r="H8" s="76"/>
      <c r="I8" s="81"/>
      <c r="J8" s="34"/>
      <c r="K8" s="34"/>
      <c r="L8" s="34"/>
      <c r="M8" s="34"/>
    </row>
    <row r="9" spans="2:13" x14ac:dyDescent="0.25">
      <c r="B9" s="43" t="s">
        <v>373</v>
      </c>
      <c r="C9" s="36" t="s">
        <v>397</v>
      </c>
      <c r="D9" s="36" t="s">
        <v>937</v>
      </c>
      <c r="E9" s="36" t="s">
        <v>757</v>
      </c>
      <c r="F9" s="36" t="s">
        <v>587</v>
      </c>
      <c r="G9" s="36" t="s">
        <v>397</v>
      </c>
      <c r="H9" s="36" t="s">
        <v>675</v>
      </c>
      <c r="I9" s="48" t="s">
        <v>903</v>
      </c>
    </row>
    <row r="10" spans="2:13" x14ac:dyDescent="0.25">
      <c r="B10" s="44" t="s">
        <v>398</v>
      </c>
      <c r="C10" s="35" t="s">
        <v>511</v>
      </c>
      <c r="D10" s="35" t="s">
        <v>759</v>
      </c>
      <c r="E10" s="35" t="s">
        <v>516</v>
      </c>
      <c r="F10" s="35" t="s">
        <v>758</v>
      </c>
      <c r="G10" s="35" t="s">
        <v>383</v>
      </c>
      <c r="H10" s="35" t="s">
        <v>392</v>
      </c>
      <c r="I10" s="47" t="s">
        <v>559</v>
      </c>
    </row>
    <row r="11" spans="2:13" x14ac:dyDescent="0.25">
      <c r="B11" s="43" t="s">
        <v>421</v>
      </c>
      <c r="C11" s="36" t="s">
        <v>630</v>
      </c>
      <c r="D11" s="36" t="s">
        <v>513</v>
      </c>
      <c r="E11" s="36" t="s">
        <v>589</v>
      </c>
      <c r="F11" s="36" t="s">
        <v>665</v>
      </c>
      <c r="G11" s="36" t="s">
        <v>514</v>
      </c>
      <c r="H11" s="36" t="s">
        <v>385</v>
      </c>
      <c r="I11" s="48" t="s">
        <v>592</v>
      </c>
    </row>
    <row r="12" spans="2:13" x14ac:dyDescent="0.25">
      <c r="B12" s="44" t="s">
        <v>445</v>
      </c>
      <c r="C12" s="35" t="s">
        <v>587</v>
      </c>
      <c r="D12" s="35" t="s">
        <v>588</v>
      </c>
      <c r="E12" s="35" t="s">
        <v>941</v>
      </c>
      <c r="F12" s="35" t="s">
        <v>905</v>
      </c>
      <c r="G12" s="35" t="s">
        <v>519</v>
      </c>
      <c r="H12" s="35" t="s">
        <v>565</v>
      </c>
      <c r="I12" s="47" t="s">
        <v>386</v>
      </c>
    </row>
    <row r="13" spans="2:13" ht="11" thickBot="1" x14ac:dyDescent="0.3">
      <c r="B13" s="45" t="s">
        <v>942</v>
      </c>
      <c r="C13" s="37" t="s">
        <v>1363</v>
      </c>
      <c r="D13" s="37" t="s">
        <v>674</v>
      </c>
      <c r="E13" s="37" t="s">
        <v>904</v>
      </c>
      <c r="F13" s="37" t="s">
        <v>757</v>
      </c>
      <c r="G13" s="37" t="s">
        <v>905</v>
      </c>
      <c r="H13" s="37" t="s">
        <v>588</v>
      </c>
      <c r="I13" s="49" t="s">
        <v>1275</v>
      </c>
    </row>
    <row r="14" spans="2:13" ht="13" x14ac:dyDescent="0.3">
      <c r="B14" s="16" t="s">
        <v>4309</v>
      </c>
    </row>
  </sheetData>
  <mergeCells count="9">
    <mergeCell ref="C2:I2"/>
    <mergeCell ref="C8:I8"/>
    <mergeCell ref="C7"/>
    <mergeCell ref="D7"/>
    <mergeCell ref="E7"/>
    <mergeCell ref="F7"/>
    <mergeCell ref="G7"/>
    <mergeCell ref="H7"/>
    <mergeCell ref="I7"/>
  </mergeCells>
  <hyperlinks>
    <hyperlink ref="C2:J2" location="TOC!A1" display="TOC" xr:uid="{00000000-0004-0000-2700-000000000000}"/>
    <hyperlink ref="C2" location="'Table of contents'!A1" display="Table of Contents" xr:uid="{00000000-0004-0000-2700-000001000000}"/>
  </hyperlinks>
  <pageMargins left="0.7" right="0.7" top="0.75" bottom="0.75" header="0.3" footer="0.3"/>
  <pageSetup paperSize="9" orientation="portrait"/>
  <drawing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theme="9"/>
  </sheetPr>
  <dimension ref="B1:M13"/>
  <sheetViews>
    <sheetView showGridLines="0" showRowColHeaders="0" workbookViewId="0">
      <pane xSplit="2" ySplit="8" topLeftCell="C9" activePane="bottomRight" state="frozen"/>
      <selection pane="topRight" activeCell="B1" sqref="B1"/>
      <selection pane="bottomLeft" activeCell="A6" sqref="A6"/>
      <selection pane="bottomRight" activeCell="B13" sqref="B13"/>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3"/>
      <c r="J2" s="73"/>
      <c r="K2" s="73"/>
      <c r="L2" s="73"/>
      <c r="M2" s="74"/>
    </row>
    <row r="3" spans="2:13" ht="7" customHeight="1" x14ac:dyDescent="0.25">
      <c r="B3" s="23"/>
      <c r="M3" s="25"/>
    </row>
    <row r="4" spans="2:13" ht="13.5" customHeight="1" x14ac:dyDescent="0.3">
      <c r="B4" s="39" t="s">
        <v>1488</v>
      </c>
      <c r="M4" s="25"/>
    </row>
    <row r="5" spans="2:13" ht="12" customHeight="1" x14ac:dyDescent="0.25">
      <c r="B5" s="41" t="s">
        <v>28</v>
      </c>
      <c r="M5" s="25"/>
    </row>
    <row r="6" spans="2:13" ht="7" customHeight="1" x14ac:dyDescent="0.25">
      <c r="B6" s="40"/>
      <c r="C6" s="32"/>
      <c r="D6" s="33"/>
      <c r="E6" s="33"/>
      <c r="F6" s="33"/>
      <c r="G6" s="33"/>
      <c r="H6" s="33"/>
      <c r="I6" s="33"/>
      <c r="J6" s="33"/>
      <c r="K6" s="33"/>
      <c r="L6" s="33"/>
      <c r="M6" s="53"/>
    </row>
    <row r="7" spans="2:13" ht="12" customHeight="1" x14ac:dyDescent="0.25">
      <c r="B7" s="42"/>
      <c r="C7" s="79" t="s">
        <v>77</v>
      </c>
      <c r="D7" s="79" t="s">
        <v>78</v>
      </c>
      <c r="E7" s="79" t="s">
        <v>79</v>
      </c>
      <c r="F7" s="79" t="s">
        <v>80</v>
      </c>
      <c r="G7" s="79" t="s">
        <v>81</v>
      </c>
      <c r="H7" s="79" t="s">
        <v>82</v>
      </c>
      <c r="I7" s="79" t="s">
        <v>83</v>
      </c>
      <c r="J7" s="79" t="s">
        <v>84</v>
      </c>
      <c r="K7" s="79" t="s">
        <v>85</v>
      </c>
      <c r="L7" s="79" t="s">
        <v>86</v>
      </c>
      <c r="M7" s="80" t="s">
        <v>87</v>
      </c>
    </row>
    <row r="8" spans="2:13" x14ac:dyDescent="0.25">
      <c r="B8" s="38"/>
      <c r="C8" s="75" t="s">
        <v>65</v>
      </c>
      <c r="D8" s="76"/>
      <c r="E8" s="76"/>
      <c r="F8" s="76"/>
      <c r="G8" s="76"/>
      <c r="H8" s="76"/>
      <c r="I8" s="76"/>
      <c r="J8" s="76"/>
      <c r="K8" s="76"/>
      <c r="L8" s="76"/>
      <c r="M8" s="81"/>
    </row>
    <row r="9" spans="2:13" x14ac:dyDescent="0.25">
      <c r="B9" s="43" t="s">
        <v>1489</v>
      </c>
      <c r="C9" s="36" t="s">
        <v>496</v>
      </c>
      <c r="D9" s="36" t="s">
        <v>1490</v>
      </c>
      <c r="E9" s="36" t="s">
        <v>570</v>
      </c>
      <c r="F9" s="36" t="s">
        <v>1491</v>
      </c>
      <c r="G9" s="36" t="s">
        <v>570</v>
      </c>
      <c r="H9" s="36" t="s">
        <v>1213</v>
      </c>
      <c r="I9" s="36" t="s">
        <v>1483</v>
      </c>
      <c r="J9" s="36" t="s">
        <v>1492</v>
      </c>
      <c r="K9" s="36" t="s">
        <v>384</v>
      </c>
      <c r="L9" s="36" t="s">
        <v>524</v>
      </c>
      <c r="M9" s="48" t="s">
        <v>664</v>
      </c>
    </row>
    <row r="10" spans="2:13" x14ac:dyDescent="0.25">
      <c r="B10" s="44" t="s">
        <v>1493</v>
      </c>
      <c r="C10" s="35" t="s">
        <v>1494</v>
      </c>
      <c r="D10" s="35" t="s">
        <v>1495</v>
      </c>
      <c r="E10" s="35" t="s">
        <v>1496</v>
      </c>
      <c r="F10" s="35" t="s">
        <v>1497</v>
      </c>
      <c r="G10" s="35" t="s">
        <v>1498</v>
      </c>
      <c r="H10" s="35" t="s">
        <v>1499</v>
      </c>
      <c r="I10" s="35" t="s">
        <v>988</v>
      </c>
      <c r="J10" s="35" t="s">
        <v>1500</v>
      </c>
      <c r="K10" s="35" t="s">
        <v>1501</v>
      </c>
      <c r="L10" s="35" t="s">
        <v>1502</v>
      </c>
      <c r="M10" s="47" t="s">
        <v>1503</v>
      </c>
    </row>
    <row r="11" spans="2:13" x14ac:dyDescent="0.25">
      <c r="B11" s="43" t="s">
        <v>1504</v>
      </c>
      <c r="C11" s="36" t="s">
        <v>1139</v>
      </c>
      <c r="D11" s="36" t="s">
        <v>1505</v>
      </c>
      <c r="E11" s="36" t="s">
        <v>1091</v>
      </c>
      <c r="F11" s="36" t="s">
        <v>1091</v>
      </c>
      <c r="G11" s="36" t="s">
        <v>1506</v>
      </c>
      <c r="H11" s="36" t="s">
        <v>1507</v>
      </c>
      <c r="I11" s="36" t="s">
        <v>1508</v>
      </c>
      <c r="J11" s="36" t="s">
        <v>1509</v>
      </c>
      <c r="K11" s="36" t="s">
        <v>1510</v>
      </c>
      <c r="L11" s="36" t="s">
        <v>1511</v>
      </c>
      <c r="M11" s="48" t="s">
        <v>1131</v>
      </c>
    </row>
    <row r="12" spans="2:13" ht="11" thickBot="1" x14ac:dyDescent="0.3">
      <c r="B12" s="51" t="s">
        <v>1512</v>
      </c>
      <c r="C12" s="50" t="s">
        <v>1159</v>
      </c>
      <c r="D12" s="50" t="s">
        <v>709</v>
      </c>
      <c r="E12" s="50" t="s">
        <v>1513</v>
      </c>
      <c r="F12" s="50" t="s">
        <v>1514</v>
      </c>
      <c r="G12" s="50" t="s">
        <v>731</v>
      </c>
      <c r="H12" s="50" t="s">
        <v>475</v>
      </c>
      <c r="I12" s="50" t="s">
        <v>727</v>
      </c>
      <c r="J12" s="50" t="s">
        <v>1515</v>
      </c>
      <c r="K12" s="50" t="s">
        <v>1516</v>
      </c>
      <c r="L12" s="50" t="s">
        <v>1420</v>
      </c>
      <c r="M12" s="52" t="s">
        <v>611</v>
      </c>
    </row>
    <row r="13" spans="2:13" ht="13" x14ac:dyDescent="0.3">
      <c r="B13" s="16" t="s">
        <v>4309</v>
      </c>
    </row>
  </sheetData>
  <mergeCells count="13">
    <mergeCell ref="C2:M2"/>
    <mergeCell ref="C8:M8"/>
    <mergeCell ref="C7"/>
    <mergeCell ref="D7"/>
    <mergeCell ref="E7"/>
    <mergeCell ref="F7"/>
    <mergeCell ref="G7"/>
    <mergeCell ref="H7"/>
    <mergeCell ref="I7"/>
    <mergeCell ref="J7"/>
    <mergeCell ref="K7"/>
    <mergeCell ref="L7"/>
    <mergeCell ref="M7"/>
  </mergeCells>
  <hyperlinks>
    <hyperlink ref="C2:J2" location="TOC!A1" display="TOC" xr:uid="{00000000-0004-0000-2800-000000000000}"/>
    <hyperlink ref="C2" location="'Table of contents'!A1" display="Table of Contents" xr:uid="{00000000-0004-0000-2800-000001000000}"/>
  </hyperlinks>
  <pageMargins left="0.7" right="0.7" top="0.75" bottom="0.75" header="0.3" footer="0.3"/>
  <pageSetup paperSize="9" orientation="portrait"/>
  <drawing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theme="9"/>
  </sheetPr>
  <dimension ref="B1:M29"/>
  <sheetViews>
    <sheetView showGridLines="0" showRowColHeaders="0" workbookViewId="0">
      <pane xSplit="2" ySplit="8" topLeftCell="C9" activePane="bottomRight" state="frozen"/>
      <selection pane="topRight" activeCell="B1" sqref="B1"/>
      <selection pane="bottomLeft" activeCell="A6" sqref="A6"/>
      <selection pane="bottomRight" activeCell="B29" sqref="B29"/>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3"/>
      <c r="J2" s="73"/>
      <c r="K2" s="73"/>
      <c r="L2" s="73"/>
      <c r="M2" s="74"/>
    </row>
    <row r="3" spans="2:13" ht="7" customHeight="1" x14ac:dyDescent="0.25">
      <c r="B3" s="23"/>
      <c r="M3" s="25"/>
    </row>
    <row r="4" spans="2:13" ht="13.5" customHeight="1" x14ac:dyDescent="0.3">
      <c r="B4" s="39" t="s">
        <v>1517</v>
      </c>
      <c r="M4" s="25"/>
    </row>
    <row r="5" spans="2:13" ht="12" customHeight="1" x14ac:dyDescent="0.25">
      <c r="B5" s="41" t="s">
        <v>28</v>
      </c>
      <c r="M5" s="25"/>
    </row>
    <row r="6" spans="2:13" ht="7" customHeight="1" x14ac:dyDescent="0.25">
      <c r="B6" s="40"/>
      <c r="C6" s="32"/>
      <c r="D6" s="33"/>
      <c r="E6" s="33"/>
      <c r="F6" s="33"/>
      <c r="G6" s="33"/>
      <c r="H6" s="33"/>
      <c r="I6" s="33"/>
      <c r="J6" s="33"/>
      <c r="K6" s="33"/>
      <c r="L6" s="33"/>
      <c r="M6" s="53"/>
    </row>
    <row r="7" spans="2:13" ht="12" customHeight="1" x14ac:dyDescent="0.25">
      <c r="B7" s="42"/>
      <c r="C7" s="79" t="s">
        <v>77</v>
      </c>
      <c r="D7" s="79" t="s">
        <v>78</v>
      </c>
      <c r="E7" s="79" t="s">
        <v>79</v>
      </c>
      <c r="F7" s="79" t="s">
        <v>80</v>
      </c>
      <c r="G7" s="79" t="s">
        <v>81</v>
      </c>
      <c r="H7" s="79" t="s">
        <v>82</v>
      </c>
      <c r="I7" s="79" t="s">
        <v>83</v>
      </c>
      <c r="J7" s="79" t="s">
        <v>84</v>
      </c>
      <c r="K7" s="79" t="s">
        <v>85</v>
      </c>
      <c r="L7" s="79" t="s">
        <v>86</v>
      </c>
      <c r="M7" s="80" t="s">
        <v>87</v>
      </c>
    </row>
    <row r="8" spans="2:13" x14ac:dyDescent="0.25">
      <c r="B8" s="38"/>
      <c r="C8" s="75" t="s">
        <v>65</v>
      </c>
      <c r="D8" s="76"/>
      <c r="E8" s="76"/>
      <c r="F8" s="76"/>
      <c r="G8" s="76"/>
      <c r="H8" s="76"/>
      <c r="I8" s="76"/>
      <c r="J8" s="76"/>
      <c r="K8" s="76"/>
      <c r="L8" s="76"/>
      <c r="M8" s="81"/>
    </row>
    <row r="9" spans="2:13" x14ac:dyDescent="0.25">
      <c r="B9" s="57" t="s">
        <v>1031</v>
      </c>
      <c r="C9" s="54"/>
      <c r="D9" s="54"/>
      <c r="E9" s="54"/>
      <c r="F9" s="54"/>
      <c r="G9" s="54"/>
      <c r="H9" s="54"/>
      <c r="I9" s="54"/>
      <c r="J9" s="54"/>
      <c r="K9" s="54"/>
      <c r="L9" s="54"/>
      <c r="M9" s="59"/>
    </row>
    <row r="10" spans="2:13" x14ac:dyDescent="0.25">
      <c r="B10" s="55" t="s">
        <v>1489</v>
      </c>
      <c r="C10" s="36" t="s">
        <v>666</v>
      </c>
      <c r="D10" s="36" t="s">
        <v>511</v>
      </c>
      <c r="E10" s="36" t="s">
        <v>390</v>
      </c>
      <c r="F10" s="36" t="s">
        <v>673</v>
      </c>
      <c r="G10" s="36" t="s">
        <v>671</v>
      </c>
      <c r="H10" s="36" t="s">
        <v>586</v>
      </c>
      <c r="I10" s="36" t="s">
        <v>674</v>
      </c>
      <c r="J10" s="36" t="s">
        <v>675</v>
      </c>
      <c r="K10" s="36" t="s">
        <v>941</v>
      </c>
      <c r="L10" s="36" t="s">
        <v>1518</v>
      </c>
      <c r="M10" s="48" t="s">
        <v>1360</v>
      </c>
    </row>
    <row r="11" spans="2:13" x14ac:dyDescent="0.25">
      <c r="B11" s="56" t="s">
        <v>1493</v>
      </c>
      <c r="C11" s="35" t="s">
        <v>856</v>
      </c>
      <c r="D11" s="35" t="s">
        <v>857</v>
      </c>
      <c r="E11" s="35" t="s">
        <v>1367</v>
      </c>
      <c r="F11" s="35" t="s">
        <v>505</v>
      </c>
      <c r="G11" s="35" t="s">
        <v>1035</v>
      </c>
      <c r="H11" s="35" t="s">
        <v>570</v>
      </c>
      <c r="I11" s="35" t="s">
        <v>1519</v>
      </c>
      <c r="J11" s="35" t="s">
        <v>1213</v>
      </c>
      <c r="K11" s="35" t="s">
        <v>583</v>
      </c>
      <c r="L11" s="35" t="s">
        <v>584</v>
      </c>
      <c r="M11" s="47" t="s">
        <v>384</v>
      </c>
    </row>
    <row r="12" spans="2:13" x14ac:dyDescent="0.25">
      <c r="B12" s="55" t="s">
        <v>1504</v>
      </c>
      <c r="C12" s="36" t="s">
        <v>1076</v>
      </c>
      <c r="D12" s="36" t="s">
        <v>382</v>
      </c>
      <c r="E12" s="36" t="s">
        <v>1034</v>
      </c>
      <c r="F12" s="36" t="s">
        <v>563</v>
      </c>
      <c r="G12" s="36" t="s">
        <v>382</v>
      </c>
      <c r="H12" s="36" t="s">
        <v>561</v>
      </c>
      <c r="I12" s="36" t="s">
        <v>559</v>
      </c>
      <c r="J12" s="36" t="s">
        <v>524</v>
      </c>
      <c r="K12" s="36" t="s">
        <v>663</v>
      </c>
      <c r="L12" s="36" t="s">
        <v>388</v>
      </c>
      <c r="M12" s="48" t="s">
        <v>387</v>
      </c>
    </row>
    <row r="13" spans="2:13" x14ac:dyDescent="0.25">
      <c r="B13" s="56" t="s">
        <v>1512</v>
      </c>
      <c r="C13" s="35" t="s">
        <v>383</v>
      </c>
      <c r="D13" s="35" t="s">
        <v>517</v>
      </c>
      <c r="E13" s="35" t="s">
        <v>633</v>
      </c>
      <c r="F13" s="35" t="s">
        <v>556</v>
      </c>
      <c r="G13" s="35" t="s">
        <v>556</v>
      </c>
      <c r="H13" s="35" t="s">
        <v>515</v>
      </c>
      <c r="I13" s="35" t="s">
        <v>383</v>
      </c>
      <c r="J13" s="35" t="s">
        <v>524</v>
      </c>
      <c r="K13" s="35" t="s">
        <v>632</v>
      </c>
      <c r="L13" s="35" t="s">
        <v>524</v>
      </c>
      <c r="M13" s="47" t="s">
        <v>760</v>
      </c>
    </row>
    <row r="14" spans="2:13" x14ac:dyDescent="0.25">
      <c r="B14" s="57" t="s">
        <v>421</v>
      </c>
      <c r="C14" s="54"/>
      <c r="D14" s="54"/>
      <c r="E14" s="54"/>
      <c r="F14" s="54"/>
      <c r="G14" s="54"/>
      <c r="H14" s="54"/>
      <c r="I14" s="54"/>
      <c r="J14" s="54"/>
      <c r="K14" s="54"/>
      <c r="L14" s="54"/>
      <c r="M14" s="59"/>
    </row>
    <row r="15" spans="2:13" x14ac:dyDescent="0.25">
      <c r="B15" s="55" t="s">
        <v>1489</v>
      </c>
      <c r="C15" s="36" t="s">
        <v>516</v>
      </c>
      <c r="D15" s="36" t="s">
        <v>518</v>
      </c>
      <c r="E15" s="36" t="s">
        <v>622</v>
      </c>
      <c r="F15" s="36" t="s">
        <v>622</v>
      </c>
      <c r="G15" s="36" t="s">
        <v>663</v>
      </c>
      <c r="H15" s="36" t="s">
        <v>388</v>
      </c>
      <c r="I15" s="36" t="s">
        <v>588</v>
      </c>
      <c r="J15" s="36" t="s">
        <v>393</v>
      </c>
      <c r="K15" s="36" t="s">
        <v>916</v>
      </c>
      <c r="L15" s="36" t="s">
        <v>1277</v>
      </c>
      <c r="M15" s="48" t="s">
        <v>1277</v>
      </c>
    </row>
    <row r="16" spans="2:13" x14ac:dyDescent="0.25">
      <c r="B16" s="56" t="s">
        <v>1493</v>
      </c>
      <c r="C16" s="35" t="s">
        <v>1520</v>
      </c>
      <c r="D16" s="35" t="s">
        <v>1521</v>
      </c>
      <c r="E16" s="35" t="s">
        <v>1522</v>
      </c>
      <c r="F16" s="35" t="s">
        <v>1523</v>
      </c>
      <c r="G16" s="35" t="s">
        <v>1524</v>
      </c>
      <c r="H16" s="35" t="s">
        <v>285</v>
      </c>
      <c r="I16" s="35" t="s">
        <v>1525</v>
      </c>
      <c r="J16" s="35" t="s">
        <v>1526</v>
      </c>
      <c r="K16" s="35" t="s">
        <v>1527</v>
      </c>
      <c r="L16" s="35" t="s">
        <v>1052</v>
      </c>
      <c r="M16" s="47" t="s">
        <v>861</v>
      </c>
    </row>
    <row r="17" spans="2:13" x14ac:dyDescent="0.25">
      <c r="B17" s="55" t="s">
        <v>1504</v>
      </c>
      <c r="C17" s="36" t="s">
        <v>680</v>
      </c>
      <c r="D17" s="36" t="s">
        <v>1528</v>
      </c>
      <c r="E17" s="36" t="s">
        <v>748</v>
      </c>
      <c r="F17" s="36" t="s">
        <v>922</v>
      </c>
      <c r="G17" s="36" t="s">
        <v>1529</v>
      </c>
      <c r="H17" s="36" t="s">
        <v>1434</v>
      </c>
      <c r="I17" s="36" t="s">
        <v>1061</v>
      </c>
      <c r="J17" s="36" t="s">
        <v>1530</v>
      </c>
      <c r="K17" s="36" t="s">
        <v>1531</v>
      </c>
      <c r="L17" s="36" t="s">
        <v>748</v>
      </c>
      <c r="M17" s="48" t="s">
        <v>1063</v>
      </c>
    </row>
    <row r="18" spans="2:13" x14ac:dyDescent="0.25">
      <c r="B18" s="56" t="s">
        <v>1512</v>
      </c>
      <c r="C18" s="35" t="s">
        <v>1060</v>
      </c>
      <c r="D18" s="35" t="s">
        <v>1532</v>
      </c>
      <c r="E18" s="35" t="s">
        <v>876</v>
      </c>
      <c r="F18" s="35" t="s">
        <v>1533</v>
      </c>
      <c r="G18" s="35" t="s">
        <v>1534</v>
      </c>
      <c r="H18" s="35" t="s">
        <v>875</v>
      </c>
      <c r="I18" s="35" t="s">
        <v>1035</v>
      </c>
      <c r="J18" s="35" t="s">
        <v>1129</v>
      </c>
      <c r="K18" s="35" t="s">
        <v>568</v>
      </c>
      <c r="L18" s="35" t="s">
        <v>420</v>
      </c>
      <c r="M18" s="47" t="s">
        <v>689</v>
      </c>
    </row>
    <row r="19" spans="2:13" x14ac:dyDescent="0.25">
      <c r="B19" s="57" t="s">
        <v>445</v>
      </c>
      <c r="C19" s="54"/>
      <c r="D19" s="54"/>
      <c r="E19" s="54"/>
      <c r="F19" s="54"/>
      <c r="G19" s="54"/>
      <c r="H19" s="54"/>
      <c r="I19" s="54"/>
      <c r="J19" s="54"/>
      <c r="K19" s="54"/>
      <c r="L19" s="54"/>
      <c r="M19" s="59"/>
    </row>
    <row r="20" spans="2:13" x14ac:dyDescent="0.25">
      <c r="B20" s="55" t="s">
        <v>1489</v>
      </c>
      <c r="C20" s="36" t="s">
        <v>590</v>
      </c>
      <c r="D20" s="36" t="s">
        <v>662</v>
      </c>
      <c r="E20" s="36" t="s">
        <v>939</v>
      </c>
      <c r="F20" s="36" t="s">
        <v>622</v>
      </c>
      <c r="G20" s="36" t="s">
        <v>663</v>
      </c>
      <c r="H20" s="36" t="s">
        <v>905</v>
      </c>
      <c r="I20" s="36" t="s">
        <v>631</v>
      </c>
      <c r="J20" s="36" t="s">
        <v>590</v>
      </c>
      <c r="K20" s="36" t="s">
        <v>395</v>
      </c>
      <c r="L20" s="36" t="s">
        <v>511</v>
      </c>
      <c r="M20" s="48" t="s">
        <v>756</v>
      </c>
    </row>
    <row r="21" spans="2:13" x14ac:dyDescent="0.25">
      <c r="B21" s="56" t="s">
        <v>1493</v>
      </c>
      <c r="C21" s="35" t="s">
        <v>1535</v>
      </c>
      <c r="D21" s="35" t="s">
        <v>1536</v>
      </c>
      <c r="E21" s="35" t="s">
        <v>1537</v>
      </c>
      <c r="F21" s="35" t="s">
        <v>1538</v>
      </c>
      <c r="G21" s="35" t="s">
        <v>1539</v>
      </c>
      <c r="H21" s="35" t="s">
        <v>613</v>
      </c>
      <c r="I21" s="35" t="s">
        <v>1540</v>
      </c>
      <c r="J21" s="35" t="s">
        <v>1541</v>
      </c>
      <c r="K21" s="35" t="s">
        <v>1542</v>
      </c>
      <c r="L21" s="35" t="s">
        <v>733</v>
      </c>
      <c r="M21" s="47" t="s">
        <v>1298</v>
      </c>
    </row>
    <row r="22" spans="2:13" x14ac:dyDescent="0.25">
      <c r="B22" s="55" t="s">
        <v>1504</v>
      </c>
      <c r="C22" s="36" t="s">
        <v>1543</v>
      </c>
      <c r="D22" s="36" t="s">
        <v>1040</v>
      </c>
      <c r="E22" s="36" t="s">
        <v>1544</v>
      </c>
      <c r="F22" s="36" t="s">
        <v>861</v>
      </c>
      <c r="G22" s="36" t="s">
        <v>1545</v>
      </c>
      <c r="H22" s="36" t="s">
        <v>1546</v>
      </c>
      <c r="I22" s="36" t="s">
        <v>401</v>
      </c>
      <c r="J22" s="36" t="s">
        <v>1100</v>
      </c>
      <c r="K22" s="36" t="s">
        <v>1547</v>
      </c>
      <c r="L22" s="36" t="s">
        <v>1344</v>
      </c>
      <c r="M22" s="48" t="s">
        <v>1548</v>
      </c>
    </row>
    <row r="23" spans="2:13" x14ac:dyDescent="0.25">
      <c r="B23" s="56" t="s">
        <v>1512</v>
      </c>
      <c r="C23" s="35" t="s">
        <v>499</v>
      </c>
      <c r="D23" s="35" t="s">
        <v>576</v>
      </c>
      <c r="E23" s="35" t="s">
        <v>507</v>
      </c>
      <c r="F23" s="35" t="s">
        <v>922</v>
      </c>
      <c r="G23" s="35" t="s">
        <v>1530</v>
      </c>
      <c r="H23" s="35" t="s">
        <v>1529</v>
      </c>
      <c r="I23" s="35" t="s">
        <v>1370</v>
      </c>
      <c r="J23" s="35" t="s">
        <v>926</v>
      </c>
      <c r="K23" s="35" t="s">
        <v>924</v>
      </c>
      <c r="L23" s="35" t="s">
        <v>794</v>
      </c>
      <c r="M23" s="47" t="s">
        <v>1048</v>
      </c>
    </row>
    <row r="24" spans="2:13" x14ac:dyDescent="0.25">
      <c r="B24" s="57" t="s">
        <v>942</v>
      </c>
      <c r="C24" s="54"/>
      <c r="D24" s="54"/>
      <c r="E24" s="54"/>
      <c r="F24" s="54"/>
      <c r="G24" s="54"/>
      <c r="H24" s="54"/>
      <c r="I24" s="54"/>
      <c r="J24" s="54"/>
      <c r="K24" s="54"/>
      <c r="L24" s="54"/>
      <c r="M24" s="59"/>
    </row>
    <row r="25" spans="2:13" x14ac:dyDescent="0.25">
      <c r="B25" s="55" t="s">
        <v>1489</v>
      </c>
      <c r="C25" s="36" t="s">
        <v>674</v>
      </c>
      <c r="D25" s="36" t="s">
        <v>1278</v>
      </c>
      <c r="E25" s="36" t="s">
        <v>904</v>
      </c>
      <c r="F25" s="36" t="s">
        <v>674</v>
      </c>
      <c r="G25" s="36" t="s">
        <v>396</v>
      </c>
      <c r="H25" s="36" t="s">
        <v>587</v>
      </c>
      <c r="I25" s="36" t="s">
        <v>396</v>
      </c>
      <c r="J25" s="36" t="s">
        <v>1277</v>
      </c>
      <c r="K25" s="36" t="s">
        <v>903</v>
      </c>
      <c r="L25" s="36" t="s">
        <v>941</v>
      </c>
      <c r="M25" s="48" t="s">
        <v>1549</v>
      </c>
    </row>
    <row r="26" spans="2:13" x14ac:dyDescent="0.25">
      <c r="B26" s="56" t="s">
        <v>1493</v>
      </c>
      <c r="C26" s="35" t="s">
        <v>1550</v>
      </c>
      <c r="D26" s="35" t="s">
        <v>871</v>
      </c>
      <c r="E26" s="35" t="s">
        <v>1551</v>
      </c>
      <c r="F26" s="35" t="s">
        <v>349</v>
      </c>
      <c r="G26" s="35" t="s">
        <v>1085</v>
      </c>
      <c r="H26" s="35" t="s">
        <v>1192</v>
      </c>
      <c r="I26" s="35" t="s">
        <v>335</v>
      </c>
      <c r="J26" s="35" t="s">
        <v>716</v>
      </c>
      <c r="K26" s="35" t="s">
        <v>1143</v>
      </c>
      <c r="L26" s="35" t="s">
        <v>1552</v>
      </c>
      <c r="M26" s="47" t="s">
        <v>1105</v>
      </c>
    </row>
    <row r="27" spans="2:13" x14ac:dyDescent="0.25">
      <c r="B27" s="55" t="s">
        <v>1504</v>
      </c>
      <c r="C27" s="36" t="s">
        <v>575</v>
      </c>
      <c r="D27" s="36" t="s">
        <v>504</v>
      </c>
      <c r="E27" s="36" t="s">
        <v>681</v>
      </c>
      <c r="F27" s="36" t="s">
        <v>1553</v>
      </c>
      <c r="G27" s="36" t="s">
        <v>602</v>
      </c>
      <c r="H27" s="36" t="s">
        <v>1554</v>
      </c>
      <c r="I27" s="36" t="s">
        <v>1368</v>
      </c>
      <c r="J27" s="36" t="s">
        <v>1555</v>
      </c>
      <c r="K27" s="36" t="s">
        <v>1249</v>
      </c>
      <c r="L27" s="36" t="s">
        <v>860</v>
      </c>
      <c r="M27" s="48" t="s">
        <v>1556</v>
      </c>
    </row>
    <row r="28" spans="2:13" ht="11" thickBot="1" x14ac:dyDescent="0.3">
      <c r="B28" s="58" t="s">
        <v>1512</v>
      </c>
      <c r="C28" s="50" t="s">
        <v>848</v>
      </c>
      <c r="D28" s="50" t="s">
        <v>1557</v>
      </c>
      <c r="E28" s="50" t="s">
        <v>493</v>
      </c>
      <c r="F28" s="50" t="s">
        <v>931</v>
      </c>
      <c r="G28" s="50" t="s">
        <v>580</v>
      </c>
      <c r="H28" s="50" t="s">
        <v>1366</v>
      </c>
      <c r="I28" s="50" t="s">
        <v>1129</v>
      </c>
      <c r="J28" s="50" t="s">
        <v>855</v>
      </c>
      <c r="K28" s="50" t="s">
        <v>505</v>
      </c>
      <c r="L28" s="50" t="s">
        <v>1039</v>
      </c>
      <c r="M28" s="52" t="s">
        <v>1038</v>
      </c>
    </row>
    <row r="29" spans="2:13" ht="13" x14ac:dyDescent="0.3">
      <c r="B29" s="16" t="s">
        <v>4309</v>
      </c>
    </row>
  </sheetData>
  <mergeCells count="13">
    <mergeCell ref="C2:M2"/>
    <mergeCell ref="C8:M8"/>
    <mergeCell ref="C7"/>
    <mergeCell ref="D7"/>
    <mergeCell ref="E7"/>
    <mergeCell ref="F7"/>
    <mergeCell ref="G7"/>
    <mergeCell ref="H7"/>
    <mergeCell ref="I7"/>
    <mergeCell ref="J7"/>
    <mergeCell ref="K7"/>
    <mergeCell ref="L7"/>
    <mergeCell ref="M7"/>
  </mergeCells>
  <hyperlinks>
    <hyperlink ref="C2:J2" location="TOC!A1" display="TOC" xr:uid="{00000000-0004-0000-2900-000000000000}"/>
    <hyperlink ref="C2" location="'Table of contents'!A1" display="Table of Contents" xr:uid="{00000000-0004-0000-2900-000001000000}"/>
  </hyperlinks>
  <pageMargins left="0.7" right="0.7" top="0.75" bottom="0.75" header="0.3" footer="0.3"/>
  <pageSetup paperSize="9" orientation="portrait"/>
  <drawing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tabColor theme="9"/>
  </sheetPr>
  <dimension ref="B1:M13"/>
  <sheetViews>
    <sheetView showGridLines="0" showRowColHeaders="0" workbookViewId="0">
      <pane xSplit="2" ySplit="8" topLeftCell="C9" activePane="bottomRight" state="frozen"/>
      <selection pane="topRight" activeCell="B1" sqref="B1"/>
      <selection pane="bottomLeft" activeCell="A6" sqref="A6"/>
      <selection pane="bottomRight" activeCell="B13" sqref="B13"/>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4"/>
    </row>
    <row r="3" spans="2:13" ht="7" customHeight="1" x14ac:dyDescent="0.25">
      <c r="B3" s="23"/>
      <c r="F3" s="25"/>
    </row>
    <row r="4" spans="2:13" ht="13.5" customHeight="1" x14ac:dyDescent="0.3">
      <c r="B4" s="39" t="s">
        <v>1558</v>
      </c>
      <c r="F4" s="25"/>
    </row>
    <row r="5" spans="2:13" ht="12" customHeight="1" x14ac:dyDescent="0.25">
      <c r="B5" s="41" t="s">
        <v>28</v>
      </c>
      <c r="F5" s="25"/>
    </row>
    <row r="6" spans="2:13" ht="7" customHeight="1" x14ac:dyDescent="0.25">
      <c r="B6" s="40"/>
      <c r="C6" s="32"/>
      <c r="D6" s="33"/>
      <c r="E6" s="33"/>
      <c r="F6" s="53"/>
      <c r="G6" s="33"/>
      <c r="H6" s="33"/>
      <c r="I6" s="33"/>
      <c r="J6" s="33"/>
      <c r="K6" s="33"/>
      <c r="L6" s="33"/>
      <c r="M6" s="33"/>
    </row>
    <row r="7" spans="2:13" ht="12" customHeight="1" x14ac:dyDescent="0.25">
      <c r="B7" s="42"/>
      <c r="C7" s="79" t="s">
        <v>910</v>
      </c>
      <c r="D7" s="79" t="s">
        <v>911</v>
      </c>
      <c r="E7" s="79" t="s">
        <v>912</v>
      </c>
      <c r="F7" s="80" t="s">
        <v>913</v>
      </c>
    </row>
    <row r="8" spans="2:13" x14ac:dyDescent="0.25">
      <c r="B8" s="38"/>
      <c r="C8" s="75" t="s">
        <v>65</v>
      </c>
      <c r="D8" s="76"/>
      <c r="E8" s="76"/>
      <c r="F8" s="81"/>
      <c r="G8" s="34"/>
      <c r="H8" s="34"/>
      <c r="I8" s="34"/>
      <c r="J8" s="34"/>
      <c r="K8" s="34"/>
      <c r="L8" s="34"/>
      <c r="M8" s="34"/>
    </row>
    <row r="9" spans="2:13" x14ac:dyDescent="0.25">
      <c r="B9" s="43" t="s">
        <v>1489</v>
      </c>
      <c r="C9" s="36" t="s">
        <v>1276</v>
      </c>
      <c r="D9" s="36" t="s">
        <v>902</v>
      </c>
      <c r="E9" s="36" t="s">
        <v>1363</v>
      </c>
      <c r="F9" s="48" t="s">
        <v>1359</v>
      </c>
    </row>
    <row r="10" spans="2:13" x14ac:dyDescent="0.25">
      <c r="B10" s="44" t="s">
        <v>1493</v>
      </c>
      <c r="C10" s="35" t="s">
        <v>759</v>
      </c>
      <c r="D10" s="35" t="s">
        <v>594</v>
      </c>
      <c r="E10" s="35" t="s">
        <v>527</v>
      </c>
      <c r="F10" s="47" t="s">
        <v>557</v>
      </c>
    </row>
    <row r="11" spans="2:13" x14ac:dyDescent="0.25">
      <c r="B11" s="43" t="s">
        <v>1504</v>
      </c>
      <c r="C11" s="36" t="s">
        <v>671</v>
      </c>
      <c r="D11" s="36" t="s">
        <v>670</v>
      </c>
      <c r="E11" s="36" t="s">
        <v>556</v>
      </c>
      <c r="F11" s="48" t="s">
        <v>386</v>
      </c>
    </row>
    <row r="12" spans="2:13" ht="11" thickBot="1" x14ac:dyDescent="0.3">
      <c r="B12" s="51" t="s">
        <v>1512</v>
      </c>
      <c r="C12" s="50" t="s">
        <v>389</v>
      </c>
      <c r="D12" s="50" t="s">
        <v>760</v>
      </c>
      <c r="E12" s="50" t="s">
        <v>523</v>
      </c>
      <c r="F12" s="52" t="s">
        <v>1075</v>
      </c>
    </row>
    <row r="13" spans="2:13" ht="13" x14ac:dyDescent="0.3">
      <c r="B13" s="16" t="s">
        <v>4309</v>
      </c>
    </row>
  </sheetData>
  <mergeCells count="6">
    <mergeCell ref="C2:F2"/>
    <mergeCell ref="C8:F8"/>
    <mergeCell ref="C7"/>
    <mergeCell ref="D7"/>
    <mergeCell ref="E7"/>
    <mergeCell ref="F7"/>
  </mergeCells>
  <hyperlinks>
    <hyperlink ref="C2:J2" location="TOC!A1" display="TOC" xr:uid="{00000000-0004-0000-2A00-000000000000}"/>
    <hyperlink ref="C2" location="'Table of contents'!A1" display="Table of Contents" xr:uid="{00000000-0004-0000-2A00-000001000000}"/>
  </hyperlinks>
  <pageMargins left="0.7" right="0.7" top="0.75" bottom="0.75" header="0.3" footer="0.3"/>
  <pageSetup paperSize="9" orientation="portrait"/>
  <drawing r:id="rId1"/>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tabColor theme="9"/>
  </sheetPr>
  <dimension ref="B1:AX1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1559</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90</v>
      </c>
      <c r="C9" s="36" t="s">
        <v>1561</v>
      </c>
      <c r="D9" s="36" t="s">
        <v>1562</v>
      </c>
      <c r="E9" s="36" t="s">
        <v>1563</v>
      </c>
      <c r="F9" s="36" t="s">
        <v>1564</v>
      </c>
      <c r="G9" s="36" t="s">
        <v>1565</v>
      </c>
      <c r="H9" s="36" t="s">
        <v>1566</v>
      </c>
      <c r="I9" s="36" t="s">
        <v>1567</v>
      </c>
      <c r="J9" s="36" t="s">
        <v>1568</v>
      </c>
      <c r="K9" s="36" t="s">
        <v>1569</v>
      </c>
      <c r="L9" s="36" t="s">
        <v>1570</v>
      </c>
      <c r="M9" s="36" t="s">
        <v>1567</v>
      </c>
      <c r="N9" s="36" t="s">
        <v>1571</v>
      </c>
      <c r="O9" s="36" t="s">
        <v>1572</v>
      </c>
      <c r="P9" s="36" t="s">
        <v>1573</v>
      </c>
      <c r="Q9" s="36" t="s">
        <v>1574</v>
      </c>
      <c r="R9" s="36" t="s">
        <v>1575</v>
      </c>
      <c r="S9" s="36" t="s">
        <v>1576</v>
      </c>
      <c r="T9" s="36" t="s">
        <v>1577</v>
      </c>
      <c r="U9" s="36" t="s">
        <v>1576</v>
      </c>
      <c r="V9" s="36" t="s">
        <v>1577</v>
      </c>
      <c r="W9" s="36" t="s">
        <v>1578</v>
      </c>
      <c r="X9" s="36" t="s">
        <v>1579</v>
      </c>
      <c r="Y9" s="36" t="s">
        <v>1580</v>
      </c>
      <c r="Z9" s="36" t="s">
        <v>1581</v>
      </c>
      <c r="AA9" s="36" t="s">
        <v>1582</v>
      </c>
      <c r="AB9" s="36" t="s">
        <v>1583</v>
      </c>
      <c r="AC9" s="36" t="s">
        <v>1584</v>
      </c>
      <c r="AD9" s="36" t="s">
        <v>1585</v>
      </c>
      <c r="AE9" s="36" t="s">
        <v>1586</v>
      </c>
      <c r="AF9" s="36" t="s">
        <v>1587</v>
      </c>
      <c r="AG9" s="36" t="s">
        <v>1588</v>
      </c>
      <c r="AH9" s="36" t="s">
        <v>1589</v>
      </c>
      <c r="AI9" s="36" t="s">
        <v>1590</v>
      </c>
      <c r="AJ9" s="36" t="s">
        <v>1591</v>
      </c>
      <c r="AK9" s="36" t="s">
        <v>1592</v>
      </c>
      <c r="AL9" s="36" t="s">
        <v>1593</v>
      </c>
      <c r="AM9" s="36" t="s">
        <v>1594</v>
      </c>
      <c r="AN9" s="36" t="s">
        <v>1595</v>
      </c>
      <c r="AO9" s="36" t="s">
        <v>1596</v>
      </c>
      <c r="AP9" s="36" t="s">
        <v>1597</v>
      </c>
      <c r="AQ9" s="36" t="s">
        <v>1598</v>
      </c>
      <c r="AR9" s="36" t="s">
        <v>1599</v>
      </c>
      <c r="AS9" s="36" t="s">
        <v>1572</v>
      </c>
      <c r="AT9" s="36" t="s">
        <v>1573</v>
      </c>
      <c r="AU9" s="36" t="s">
        <v>1600</v>
      </c>
      <c r="AV9" s="36" t="s">
        <v>1601</v>
      </c>
      <c r="AW9" s="36" t="s">
        <v>1602</v>
      </c>
      <c r="AX9" s="48" t="s">
        <v>1603</v>
      </c>
    </row>
    <row r="10" spans="2:50" x14ac:dyDescent="0.25">
      <c r="B10" s="44" t="s">
        <v>115</v>
      </c>
      <c r="C10" s="35" t="s">
        <v>1604</v>
      </c>
      <c r="D10" s="35" t="s">
        <v>1605</v>
      </c>
      <c r="E10" s="35" t="s">
        <v>1606</v>
      </c>
      <c r="F10" s="35" t="s">
        <v>1607</v>
      </c>
      <c r="G10" s="35" t="s">
        <v>1608</v>
      </c>
      <c r="H10" s="35" t="s">
        <v>1609</v>
      </c>
      <c r="I10" s="35" t="s">
        <v>1610</v>
      </c>
      <c r="J10" s="35" t="s">
        <v>1611</v>
      </c>
      <c r="K10" s="35" t="s">
        <v>1612</v>
      </c>
      <c r="L10" s="35" t="s">
        <v>1613</v>
      </c>
      <c r="M10" s="35" t="s">
        <v>1610</v>
      </c>
      <c r="N10" s="35" t="s">
        <v>1614</v>
      </c>
      <c r="O10" s="35" t="s">
        <v>1615</v>
      </c>
      <c r="P10" s="35" t="s">
        <v>1616</v>
      </c>
      <c r="Q10" s="35" t="s">
        <v>1617</v>
      </c>
      <c r="R10" s="35" t="s">
        <v>1618</v>
      </c>
      <c r="S10" s="35" t="s">
        <v>1619</v>
      </c>
      <c r="T10" s="35" t="s">
        <v>1620</v>
      </c>
      <c r="U10" s="35" t="s">
        <v>1619</v>
      </c>
      <c r="V10" s="35" t="s">
        <v>1620</v>
      </c>
      <c r="W10" s="35" t="s">
        <v>1621</v>
      </c>
      <c r="X10" s="35" t="s">
        <v>1622</v>
      </c>
      <c r="Y10" s="35" t="s">
        <v>1623</v>
      </c>
      <c r="Z10" s="35" t="s">
        <v>1624</v>
      </c>
      <c r="AA10" s="35" t="s">
        <v>1625</v>
      </c>
      <c r="AB10" s="35" t="s">
        <v>1626</v>
      </c>
      <c r="AC10" s="35" t="s">
        <v>1627</v>
      </c>
      <c r="AD10" s="35" t="s">
        <v>1628</v>
      </c>
      <c r="AE10" s="35" t="s">
        <v>1629</v>
      </c>
      <c r="AF10" s="35" t="s">
        <v>1630</v>
      </c>
      <c r="AG10" s="35" t="s">
        <v>1631</v>
      </c>
      <c r="AH10" s="35" t="s">
        <v>1632</v>
      </c>
      <c r="AI10" s="35" t="s">
        <v>1633</v>
      </c>
      <c r="AJ10" s="35" t="s">
        <v>1634</v>
      </c>
      <c r="AK10" s="35" t="s">
        <v>1635</v>
      </c>
      <c r="AL10" s="35" t="s">
        <v>1636</v>
      </c>
      <c r="AM10" s="35" t="s">
        <v>1637</v>
      </c>
      <c r="AN10" s="35" t="s">
        <v>1638</v>
      </c>
      <c r="AO10" s="35" t="s">
        <v>1639</v>
      </c>
      <c r="AP10" s="35" t="s">
        <v>1640</v>
      </c>
      <c r="AQ10" s="35" t="s">
        <v>1641</v>
      </c>
      <c r="AR10" s="35" t="s">
        <v>1642</v>
      </c>
      <c r="AS10" s="35" t="s">
        <v>1615</v>
      </c>
      <c r="AT10" s="35" t="s">
        <v>1616</v>
      </c>
      <c r="AU10" s="35" t="s">
        <v>1643</v>
      </c>
      <c r="AV10" s="35" t="s">
        <v>1644</v>
      </c>
      <c r="AW10" s="35" t="s">
        <v>1645</v>
      </c>
      <c r="AX10" s="47" t="s">
        <v>1646</v>
      </c>
    </row>
    <row r="11" spans="2:50" x14ac:dyDescent="0.25">
      <c r="B11" s="45" t="s">
        <v>139</v>
      </c>
      <c r="C11" s="37" t="s">
        <v>1647</v>
      </c>
      <c r="D11" s="37" t="s">
        <v>1648</v>
      </c>
      <c r="E11" s="37" t="s">
        <v>1647</v>
      </c>
      <c r="F11" s="37" t="s">
        <v>1648</v>
      </c>
      <c r="G11" s="37" t="s">
        <v>1647</v>
      </c>
      <c r="H11" s="37" t="s">
        <v>1648</v>
      </c>
      <c r="I11" s="37" t="s">
        <v>1647</v>
      </c>
      <c r="J11" s="37" t="s">
        <v>1648</v>
      </c>
      <c r="K11" s="37" t="s">
        <v>1647</v>
      </c>
      <c r="L11" s="37" t="s">
        <v>1648</v>
      </c>
      <c r="M11" s="37" t="s">
        <v>1647</v>
      </c>
      <c r="N11" s="37" t="s">
        <v>1648</v>
      </c>
      <c r="O11" s="37" t="s">
        <v>1647</v>
      </c>
      <c r="P11" s="37" t="s">
        <v>1648</v>
      </c>
      <c r="Q11" s="37" t="s">
        <v>1647</v>
      </c>
      <c r="R11" s="37" t="s">
        <v>1648</v>
      </c>
      <c r="S11" s="37" t="s">
        <v>1647</v>
      </c>
      <c r="T11" s="37" t="s">
        <v>1648</v>
      </c>
      <c r="U11" s="37" t="s">
        <v>1647</v>
      </c>
      <c r="V11" s="37" t="s">
        <v>1648</v>
      </c>
      <c r="W11" s="37" t="s">
        <v>1647</v>
      </c>
      <c r="X11" s="37" t="s">
        <v>1648</v>
      </c>
      <c r="Y11" s="37" t="s">
        <v>1647</v>
      </c>
      <c r="Z11" s="37" t="s">
        <v>1648</v>
      </c>
      <c r="AA11" s="37" t="s">
        <v>1647</v>
      </c>
      <c r="AB11" s="37" t="s">
        <v>1648</v>
      </c>
      <c r="AC11" s="37" t="s">
        <v>1647</v>
      </c>
      <c r="AD11" s="37" t="s">
        <v>1648</v>
      </c>
      <c r="AE11" s="37" t="s">
        <v>1647</v>
      </c>
      <c r="AF11" s="37" t="s">
        <v>1648</v>
      </c>
      <c r="AG11" s="37" t="s">
        <v>1647</v>
      </c>
      <c r="AH11" s="37" t="s">
        <v>1648</v>
      </c>
      <c r="AI11" s="37" t="s">
        <v>1647</v>
      </c>
      <c r="AJ11" s="37" t="s">
        <v>1648</v>
      </c>
      <c r="AK11" s="37" t="s">
        <v>1647</v>
      </c>
      <c r="AL11" s="37" t="s">
        <v>1648</v>
      </c>
      <c r="AM11" s="37" t="s">
        <v>1647</v>
      </c>
      <c r="AN11" s="37" t="s">
        <v>1648</v>
      </c>
      <c r="AO11" s="37" t="s">
        <v>1647</v>
      </c>
      <c r="AP11" s="37" t="s">
        <v>1648</v>
      </c>
      <c r="AQ11" s="37" t="s">
        <v>1647</v>
      </c>
      <c r="AR11" s="37" t="s">
        <v>1648</v>
      </c>
      <c r="AS11" s="37" t="s">
        <v>1647</v>
      </c>
      <c r="AT11" s="37" t="s">
        <v>1648</v>
      </c>
      <c r="AU11" s="37" t="s">
        <v>1647</v>
      </c>
      <c r="AV11" s="37" t="s">
        <v>1648</v>
      </c>
      <c r="AW11" s="37" t="s">
        <v>1647</v>
      </c>
      <c r="AX11" s="49" t="s">
        <v>1648</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2B00-000000000000}"/>
    <hyperlink ref="C2" location="'Table of contents'!A1" display="Table of Contents" xr:uid="{00000000-0004-0000-2B00-000001000000}"/>
  </hyperlinks>
  <pageMargins left="0.7" right="0.7" top="0.75" bottom="0.75" header="0.3" footer="0.3"/>
  <pageSetup paperSize="9" orientation="portrait"/>
  <drawing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tabColor theme="9"/>
  </sheetPr>
  <dimension ref="B1:AX11"/>
  <sheetViews>
    <sheetView showGridLines="0" showRowColHeaders="0" workbookViewId="0">
      <pane xSplit="2" ySplit="8" topLeftCell="AB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1649</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90</v>
      </c>
      <c r="C9" s="36" t="s">
        <v>1584</v>
      </c>
      <c r="D9" s="36" t="s">
        <v>1650</v>
      </c>
      <c r="E9" s="36" t="s">
        <v>1651</v>
      </c>
      <c r="F9" s="36" t="s">
        <v>1652</v>
      </c>
      <c r="G9" s="36" t="s">
        <v>1574</v>
      </c>
      <c r="H9" s="36" t="s">
        <v>1653</v>
      </c>
      <c r="I9" s="36" t="s">
        <v>1654</v>
      </c>
      <c r="J9" s="36" t="s">
        <v>1655</v>
      </c>
      <c r="K9" s="36" t="s">
        <v>1651</v>
      </c>
      <c r="L9" s="36" t="s">
        <v>1656</v>
      </c>
      <c r="M9" s="36" t="s">
        <v>1657</v>
      </c>
      <c r="N9" s="36" t="s">
        <v>1658</v>
      </c>
      <c r="O9" s="36" t="s">
        <v>1654</v>
      </c>
      <c r="P9" s="36" t="s">
        <v>1659</v>
      </c>
      <c r="Q9" s="36" t="s">
        <v>1660</v>
      </c>
      <c r="R9" s="36" t="s">
        <v>1577</v>
      </c>
      <c r="S9" s="36" t="s">
        <v>1600</v>
      </c>
      <c r="T9" s="36" t="s">
        <v>1571</v>
      </c>
      <c r="U9" s="36" t="s">
        <v>1567</v>
      </c>
      <c r="V9" s="36" t="s">
        <v>1661</v>
      </c>
      <c r="W9" s="36" t="s">
        <v>1598</v>
      </c>
      <c r="X9" s="36" t="s">
        <v>1597</v>
      </c>
      <c r="Y9" s="36" t="s">
        <v>1590</v>
      </c>
      <c r="Z9" s="36" t="s">
        <v>1591</v>
      </c>
      <c r="AA9" s="36" t="s">
        <v>1590</v>
      </c>
      <c r="AB9" s="36" t="s">
        <v>1662</v>
      </c>
      <c r="AC9" s="36" t="s">
        <v>1586</v>
      </c>
      <c r="AD9" s="36" t="s">
        <v>1587</v>
      </c>
      <c r="AE9" s="36" t="s">
        <v>1663</v>
      </c>
      <c r="AF9" s="36" t="s">
        <v>1664</v>
      </c>
      <c r="AG9" s="36" t="s">
        <v>1665</v>
      </c>
      <c r="AH9" s="36" t="s">
        <v>1666</v>
      </c>
      <c r="AI9" s="36" t="s">
        <v>1667</v>
      </c>
      <c r="AJ9" s="36" t="s">
        <v>1668</v>
      </c>
      <c r="AK9" s="36" t="s">
        <v>1669</v>
      </c>
      <c r="AL9" s="36" t="s">
        <v>1670</v>
      </c>
      <c r="AM9" s="36" t="s">
        <v>1592</v>
      </c>
      <c r="AN9" s="36" t="s">
        <v>1671</v>
      </c>
      <c r="AO9" s="36" t="s">
        <v>1563</v>
      </c>
      <c r="AP9" s="36" t="s">
        <v>1672</v>
      </c>
      <c r="AQ9" s="36" t="s">
        <v>1569</v>
      </c>
      <c r="AR9" s="36" t="s">
        <v>1673</v>
      </c>
      <c r="AS9" s="36" t="s">
        <v>1654</v>
      </c>
      <c r="AT9" s="36" t="s">
        <v>1674</v>
      </c>
      <c r="AU9" s="36" t="s">
        <v>1675</v>
      </c>
      <c r="AV9" s="36" t="s">
        <v>1676</v>
      </c>
      <c r="AW9" s="36" t="s">
        <v>1567</v>
      </c>
      <c r="AX9" s="48" t="s">
        <v>1571</v>
      </c>
    </row>
    <row r="10" spans="2:50" x14ac:dyDescent="0.25">
      <c r="B10" s="44" t="s">
        <v>115</v>
      </c>
      <c r="C10" s="35" t="s">
        <v>1627</v>
      </c>
      <c r="D10" s="35" t="s">
        <v>1677</v>
      </c>
      <c r="E10" s="35" t="s">
        <v>1678</v>
      </c>
      <c r="F10" s="35" t="s">
        <v>1679</v>
      </c>
      <c r="G10" s="35" t="s">
        <v>1617</v>
      </c>
      <c r="H10" s="35" t="s">
        <v>1680</v>
      </c>
      <c r="I10" s="35" t="s">
        <v>1681</v>
      </c>
      <c r="J10" s="35" t="s">
        <v>1682</v>
      </c>
      <c r="K10" s="35" t="s">
        <v>1678</v>
      </c>
      <c r="L10" s="35" t="s">
        <v>1683</v>
      </c>
      <c r="M10" s="35" t="s">
        <v>1684</v>
      </c>
      <c r="N10" s="35" t="s">
        <v>1685</v>
      </c>
      <c r="O10" s="35" t="s">
        <v>1681</v>
      </c>
      <c r="P10" s="35" t="s">
        <v>1686</v>
      </c>
      <c r="Q10" s="35" t="s">
        <v>1687</v>
      </c>
      <c r="R10" s="35" t="s">
        <v>1620</v>
      </c>
      <c r="S10" s="35" t="s">
        <v>1643</v>
      </c>
      <c r="T10" s="35" t="s">
        <v>1614</v>
      </c>
      <c r="U10" s="35" t="s">
        <v>1610</v>
      </c>
      <c r="V10" s="35" t="s">
        <v>1688</v>
      </c>
      <c r="W10" s="35" t="s">
        <v>1641</v>
      </c>
      <c r="X10" s="35" t="s">
        <v>1640</v>
      </c>
      <c r="Y10" s="35" t="s">
        <v>1633</v>
      </c>
      <c r="Z10" s="35" t="s">
        <v>1634</v>
      </c>
      <c r="AA10" s="35" t="s">
        <v>1633</v>
      </c>
      <c r="AB10" s="35" t="s">
        <v>1689</v>
      </c>
      <c r="AC10" s="35" t="s">
        <v>1629</v>
      </c>
      <c r="AD10" s="35" t="s">
        <v>1630</v>
      </c>
      <c r="AE10" s="35" t="s">
        <v>1690</v>
      </c>
      <c r="AF10" s="35" t="s">
        <v>1691</v>
      </c>
      <c r="AG10" s="35" t="s">
        <v>1692</v>
      </c>
      <c r="AH10" s="35" t="s">
        <v>1693</v>
      </c>
      <c r="AI10" s="35" t="s">
        <v>1694</v>
      </c>
      <c r="AJ10" s="35" t="s">
        <v>1695</v>
      </c>
      <c r="AK10" s="35" t="s">
        <v>1696</v>
      </c>
      <c r="AL10" s="35" t="s">
        <v>1697</v>
      </c>
      <c r="AM10" s="35" t="s">
        <v>1635</v>
      </c>
      <c r="AN10" s="35" t="s">
        <v>1698</v>
      </c>
      <c r="AO10" s="35" t="s">
        <v>1606</v>
      </c>
      <c r="AP10" s="35" t="s">
        <v>1699</v>
      </c>
      <c r="AQ10" s="35" t="s">
        <v>1612</v>
      </c>
      <c r="AR10" s="35" t="s">
        <v>1700</v>
      </c>
      <c r="AS10" s="35" t="s">
        <v>1681</v>
      </c>
      <c r="AT10" s="35" t="s">
        <v>1701</v>
      </c>
      <c r="AU10" s="35" t="s">
        <v>1702</v>
      </c>
      <c r="AV10" s="35" t="s">
        <v>1703</v>
      </c>
      <c r="AW10" s="35" t="s">
        <v>1610</v>
      </c>
      <c r="AX10" s="47" t="s">
        <v>1614</v>
      </c>
    </row>
    <row r="11" spans="2:50" x14ac:dyDescent="0.25">
      <c r="B11" s="45" t="s">
        <v>139</v>
      </c>
      <c r="C11" s="37" t="s">
        <v>1647</v>
      </c>
      <c r="D11" s="37" t="s">
        <v>1648</v>
      </c>
      <c r="E11" s="37" t="s">
        <v>1647</v>
      </c>
      <c r="F11" s="37" t="s">
        <v>1648</v>
      </c>
      <c r="G11" s="37" t="s">
        <v>1647</v>
      </c>
      <c r="H11" s="37" t="s">
        <v>1648</v>
      </c>
      <c r="I11" s="37" t="s">
        <v>1647</v>
      </c>
      <c r="J11" s="37" t="s">
        <v>1648</v>
      </c>
      <c r="K11" s="37" t="s">
        <v>1647</v>
      </c>
      <c r="L11" s="37" t="s">
        <v>1648</v>
      </c>
      <c r="M11" s="37" t="s">
        <v>1647</v>
      </c>
      <c r="N11" s="37" t="s">
        <v>1648</v>
      </c>
      <c r="O11" s="37" t="s">
        <v>1647</v>
      </c>
      <c r="P11" s="37" t="s">
        <v>1648</v>
      </c>
      <c r="Q11" s="37" t="s">
        <v>1647</v>
      </c>
      <c r="R11" s="37" t="s">
        <v>1648</v>
      </c>
      <c r="S11" s="37" t="s">
        <v>1647</v>
      </c>
      <c r="T11" s="37" t="s">
        <v>1648</v>
      </c>
      <c r="U11" s="37" t="s">
        <v>1647</v>
      </c>
      <c r="V11" s="37" t="s">
        <v>1648</v>
      </c>
      <c r="W11" s="37" t="s">
        <v>1647</v>
      </c>
      <c r="X11" s="37" t="s">
        <v>1648</v>
      </c>
      <c r="Y11" s="37" t="s">
        <v>1647</v>
      </c>
      <c r="Z11" s="37" t="s">
        <v>1648</v>
      </c>
      <c r="AA11" s="37" t="s">
        <v>1647</v>
      </c>
      <c r="AB11" s="37" t="s">
        <v>1648</v>
      </c>
      <c r="AC11" s="37" t="s">
        <v>1647</v>
      </c>
      <c r="AD11" s="37" t="s">
        <v>1648</v>
      </c>
      <c r="AE11" s="37" t="s">
        <v>1647</v>
      </c>
      <c r="AF11" s="37" t="s">
        <v>1648</v>
      </c>
      <c r="AG11" s="37" t="s">
        <v>1647</v>
      </c>
      <c r="AH11" s="37" t="s">
        <v>1648</v>
      </c>
      <c r="AI11" s="37" t="s">
        <v>1647</v>
      </c>
      <c r="AJ11" s="37" t="s">
        <v>1648</v>
      </c>
      <c r="AK11" s="37" t="s">
        <v>1647</v>
      </c>
      <c r="AL11" s="37" t="s">
        <v>1648</v>
      </c>
      <c r="AM11" s="37" t="s">
        <v>1647</v>
      </c>
      <c r="AN11" s="37" t="s">
        <v>1648</v>
      </c>
      <c r="AO11" s="37" t="s">
        <v>1647</v>
      </c>
      <c r="AP11" s="37" t="s">
        <v>1648</v>
      </c>
      <c r="AQ11" s="37" t="s">
        <v>1647</v>
      </c>
      <c r="AR11" s="37" t="s">
        <v>1648</v>
      </c>
      <c r="AS11" s="37" t="s">
        <v>1647</v>
      </c>
      <c r="AT11" s="37" t="s">
        <v>1648</v>
      </c>
      <c r="AU11" s="37" t="s">
        <v>1647</v>
      </c>
      <c r="AV11" s="37" t="s">
        <v>1648</v>
      </c>
      <c r="AW11" s="37" t="s">
        <v>1647</v>
      </c>
      <c r="AX11" s="49" t="s">
        <v>1648</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2C00-000000000000}"/>
    <hyperlink ref="C2" location="'Table of contents'!A1" display="Table of Contents" xr:uid="{00000000-0004-0000-2C00-000001000000}"/>
  </hyperlinks>
  <pageMargins left="0.7" right="0.7" top="0.75" bottom="0.75" header="0.3" footer="0.3"/>
  <pageSetup paperSize="9" orientation="portrait"/>
  <drawing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tabColor theme="9"/>
  </sheetPr>
  <dimension ref="B1:AX11"/>
  <sheetViews>
    <sheetView showGridLines="0" showRowColHeaders="0" workbookViewId="0">
      <pane xSplit="2" ySplit="8" topLeftCell="AB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1704</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233</v>
      </c>
      <c r="C9" s="36" t="s">
        <v>1705</v>
      </c>
      <c r="D9" s="36" t="s">
        <v>1706</v>
      </c>
      <c r="E9" s="36" t="s">
        <v>1707</v>
      </c>
      <c r="F9" s="36" t="s">
        <v>1708</v>
      </c>
      <c r="G9" s="36" t="s">
        <v>1709</v>
      </c>
      <c r="H9" s="36" t="s">
        <v>1710</v>
      </c>
      <c r="I9" s="36" t="s">
        <v>1711</v>
      </c>
      <c r="J9" s="36" t="s">
        <v>1712</v>
      </c>
      <c r="K9" s="36" t="s">
        <v>1713</v>
      </c>
      <c r="L9" s="36" t="s">
        <v>1714</v>
      </c>
      <c r="M9" s="36" t="s">
        <v>1715</v>
      </c>
      <c r="N9" s="36" t="s">
        <v>1716</v>
      </c>
      <c r="O9" s="36" t="s">
        <v>1713</v>
      </c>
      <c r="P9" s="36" t="s">
        <v>1717</v>
      </c>
      <c r="Q9" s="36" t="s">
        <v>1718</v>
      </c>
      <c r="R9" s="36" t="s">
        <v>1719</v>
      </c>
      <c r="S9" s="36" t="s">
        <v>1720</v>
      </c>
      <c r="T9" s="36" t="s">
        <v>1721</v>
      </c>
      <c r="U9" s="36" t="s">
        <v>1722</v>
      </c>
      <c r="V9" s="36" t="s">
        <v>1723</v>
      </c>
      <c r="W9" s="36" t="s">
        <v>1724</v>
      </c>
      <c r="X9" s="36" t="s">
        <v>1725</v>
      </c>
      <c r="Y9" s="36" t="s">
        <v>1726</v>
      </c>
      <c r="Z9" s="36" t="s">
        <v>1727</v>
      </c>
      <c r="AA9" s="36" t="s">
        <v>1728</v>
      </c>
      <c r="AB9" s="36" t="s">
        <v>1729</v>
      </c>
      <c r="AC9" s="36" t="s">
        <v>1730</v>
      </c>
      <c r="AD9" s="36" t="s">
        <v>1731</v>
      </c>
      <c r="AE9" s="36" t="s">
        <v>1732</v>
      </c>
      <c r="AF9" s="36" t="s">
        <v>1733</v>
      </c>
      <c r="AG9" s="36" t="s">
        <v>1734</v>
      </c>
      <c r="AH9" s="36" t="s">
        <v>1735</v>
      </c>
      <c r="AI9" s="36" t="s">
        <v>1736</v>
      </c>
      <c r="AJ9" s="36" t="s">
        <v>1737</v>
      </c>
      <c r="AK9" s="36" t="s">
        <v>1738</v>
      </c>
      <c r="AL9" s="36" t="s">
        <v>1739</v>
      </c>
      <c r="AM9" s="36" t="s">
        <v>1740</v>
      </c>
      <c r="AN9" s="36" t="s">
        <v>1741</v>
      </c>
      <c r="AO9" s="36" t="s">
        <v>1742</v>
      </c>
      <c r="AP9" s="36" t="s">
        <v>1743</v>
      </c>
      <c r="AQ9" s="36" t="s">
        <v>1744</v>
      </c>
      <c r="AR9" s="36" t="s">
        <v>1745</v>
      </c>
      <c r="AS9" s="36" t="s">
        <v>1742</v>
      </c>
      <c r="AT9" s="36" t="s">
        <v>1746</v>
      </c>
      <c r="AU9" s="36" t="s">
        <v>1747</v>
      </c>
      <c r="AV9" s="36" t="s">
        <v>1748</v>
      </c>
      <c r="AW9" s="36" t="s">
        <v>1747</v>
      </c>
      <c r="AX9" s="48" t="s">
        <v>1748</v>
      </c>
    </row>
    <row r="10" spans="2:50" x14ac:dyDescent="0.25">
      <c r="B10" s="44" t="s">
        <v>258</v>
      </c>
      <c r="C10" s="35" t="s">
        <v>1749</v>
      </c>
      <c r="D10" s="35" t="s">
        <v>1750</v>
      </c>
      <c r="E10" s="35" t="s">
        <v>1751</v>
      </c>
      <c r="F10" s="35" t="s">
        <v>1752</v>
      </c>
      <c r="G10" s="35" t="s">
        <v>1753</v>
      </c>
      <c r="H10" s="35" t="s">
        <v>1754</v>
      </c>
      <c r="I10" s="35" t="s">
        <v>1755</v>
      </c>
      <c r="J10" s="35" t="s">
        <v>1756</v>
      </c>
      <c r="K10" s="35" t="s">
        <v>1757</v>
      </c>
      <c r="L10" s="35" t="s">
        <v>1758</v>
      </c>
      <c r="M10" s="35" t="s">
        <v>1759</v>
      </c>
      <c r="N10" s="35" t="s">
        <v>1760</v>
      </c>
      <c r="O10" s="35" t="s">
        <v>1761</v>
      </c>
      <c r="P10" s="35" t="s">
        <v>1762</v>
      </c>
      <c r="Q10" s="35" t="s">
        <v>1763</v>
      </c>
      <c r="R10" s="35" t="s">
        <v>1764</v>
      </c>
      <c r="S10" s="35" t="s">
        <v>1765</v>
      </c>
      <c r="T10" s="35" t="s">
        <v>1766</v>
      </c>
      <c r="U10" s="35" t="s">
        <v>1767</v>
      </c>
      <c r="V10" s="35" t="s">
        <v>1768</v>
      </c>
      <c r="W10" s="35" t="s">
        <v>1769</v>
      </c>
      <c r="X10" s="35" t="s">
        <v>1770</v>
      </c>
      <c r="Y10" s="35" t="s">
        <v>1771</v>
      </c>
      <c r="Z10" s="35" t="s">
        <v>1772</v>
      </c>
      <c r="AA10" s="35" t="s">
        <v>1773</v>
      </c>
      <c r="AB10" s="35" t="s">
        <v>1774</v>
      </c>
      <c r="AC10" s="35" t="s">
        <v>1775</v>
      </c>
      <c r="AD10" s="35" t="s">
        <v>1776</v>
      </c>
      <c r="AE10" s="35" t="s">
        <v>1777</v>
      </c>
      <c r="AF10" s="35" t="s">
        <v>1778</v>
      </c>
      <c r="AG10" s="35" t="s">
        <v>1779</v>
      </c>
      <c r="AH10" s="35" t="s">
        <v>1780</v>
      </c>
      <c r="AI10" s="35" t="s">
        <v>1781</v>
      </c>
      <c r="AJ10" s="35" t="s">
        <v>1782</v>
      </c>
      <c r="AK10" s="35" t="s">
        <v>1783</v>
      </c>
      <c r="AL10" s="35" t="s">
        <v>1784</v>
      </c>
      <c r="AM10" s="35" t="s">
        <v>1785</v>
      </c>
      <c r="AN10" s="35" t="s">
        <v>1786</v>
      </c>
      <c r="AO10" s="35" t="s">
        <v>1787</v>
      </c>
      <c r="AP10" s="35" t="s">
        <v>1788</v>
      </c>
      <c r="AQ10" s="35" t="s">
        <v>1783</v>
      </c>
      <c r="AR10" s="35" t="s">
        <v>1789</v>
      </c>
      <c r="AS10" s="35" t="s">
        <v>1790</v>
      </c>
      <c r="AT10" s="35" t="s">
        <v>1791</v>
      </c>
      <c r="AU10" s="35" t="s">
        <v>1781</v>
      </c>
      <c r="AV10" s="35" t="s">
        <v>1782</v>
      </c>
      <c r="AW10" s="35" t="s">
        <v>1792</v>
      </c>
      <c r="AX10" s="47" t="s">
        <v>1793</v>
      </c>
    </row>
    <row r="11" spans="2:50" x14ac:dyDescent="0.25">
      <c r="B11" s="45" t="s">
        <v>281</v>
      </c>
      <c r="C11" s="37" t="s">
        <v>1794</v>
      </c>
      <c r="D11" s="37" t="s">
        <v>1795</v>
      </c>
      <c r="E11" s="37" t="s">
        <v>1796</v>
      </c>
      <c r="F11" s="37" t="s">
        <v>1797</v>
      </c>
      <c r="G11" s="37" t="s">
        <v>1798</v>
      </c>
      <c r="H11" s="37" t="s">
        <v>1799</v>
      </c>
      <c r="I11" s="37" t="s">
        <v>1800</v>
      </c>
      <c r="J11" s="37" t="s">
        <v>1801</v>
      </c>
      <c r="K11" s="37" t="s">
        <v>1802</v>
      </c>
      <c r="L11" s="37" t="s">
        <v>1803</v>
      </c>
      <c r="M11" s="37" t="s">
        <v>1804</v>
      </c>
      <c r="N11" s="37" t="s">
        <v>1805</v>
      </c>
      <c r="O11" s="37" t="s">
        <v>1684</v>
      </c>
      <c r="P11" s="37" t="s">
        <v>1806</v>
      </c>
      <c r="Q11" s="37" t="s">
        <v>1807</v>
      </c>
      <c r="R11" s="37" t="s">
        <v>1808</v>
      </c>
      <c r="S11" s="37" t="s">
        <v>1606</v>
      </c>
      <c r="T11" s="37" t="s">
        <v>1607</v>
      </c>
      <c r="U11" s="37" t="s">
        <v>1643</v>
      </c>
      <c r="V11" s="37" t="s">
        <v>1809</v>
      </c>
      <c r="W11" s="37" t="s">
        <v>1807</v>
      </c>
      <c r="X11" s="37" t="s">
        <v>1810</v>
      </c>
      <c r="Y11" s="37" t="s">
        <v>1811</v>
      </c>
      <c r="Z11" s="37" t="s">
        <v>1812</v>
      </c>
      <c r="AA11" s="37" t="s">
        <v>1813</v>
      </c>
      <c r="AB11" s="37" t="s">
        <v>1814</v>
      </c>
      <c r="AC11" s="37" t="s">
        <v>1815</v>
      </c>
      <c r="AD11" s="37" t="s">
        <v>1816</v>
      </c>
      <c r="AE11" s="37" t="s">
        <v>1817</v>
      </c>
      <c r="AF11" s="37" t="s">
        <v>1818</v>
      </c>
      <c r="AG11" s="37" t="s">
        <v>1819</v>
      </c>
      <c r="AH11" s="37" t="s">
        <v>1818</v>
      </c>
      <c r="AI11" s="37" t="s">
        <v>1815</v>
      </c>
      <c r="AJ11" s="37" t="s">
        <v>1816</v>
      </c>
      <c r="AK11" s="37" t="s">
        <v>1757</v>
      </c>
      <c r="AL11" s="37" t="s">
        <v>1820</v>
      </c>
      <c r="AM11" s="37" t="s">
        <v>1761</v>
      </c>
      <c r="AN11" s="37" t="s">
        <v>1821</v>
      </c>
      <c r="AO11" s="37" t="s">
        <v>1765</v>
      </c>
      <c r="AP11" s="37" t="s">
        <v>1766</v>
      </c>
      <c r="AQ11" s="37" t="s">
        <v>1822</v>
      </c>
      <c r="AR11" s="37" t="s">
        <v>1823</v>
      </c>
      <c r="AS11" s="37" t="s">
        <v>1824</v>
      </c>
      <c r="AT11" s="37" t="s">
        <v>1825</v>
      </c>
      <c r="AU11" s="37" t="s">
        <v>1826</v>
      </c>
      <c r="AV11" s="37" t="s">
        <v>1827</v>
      </c>
      <c r="AW11" s="37" t="s">
        <v>1828</v>
      </c>
      <c r="AX11" s="49" t="s">
        <v>1829</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2D00-000000000000}"/>
    <hyperlink ref="C2" location="'Table of contents'!A1" display="Table of Contents" xr:uid="{00000000-0004-0000-2D00-000001000000}"/>
  </hyperlinks>
  <pageMargins left="0.7" right="0.7" top="0.75" bottom="0.75" header="0.3" footer="0.3"/>
  <pageSetup paperSize="9" orientation="portrait"/>
  <drawing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tabColor theme="9"/>
  </sheetPr>
  <dimension ref="B1:AX11"/>
  <sheetViews>
    <sheetView showGridLines="0" showRowColHeaders="0" workbookViewId="0">
      <pane xSplit="2" ySplit="8" topLeftCell="AB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1830</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305</v>
      </c>
      <c r="C9" s="36" t="s">
        <v>1831</v>
      </c>
      <c r="D9" s="36" t="s">
        <v>1832</v>
      </c>
      <c r="E9" s="36" t="s">
        <v>1833</v>
      </c>
      <c r="F9" s="36" t="s">
        <v>1834</v>
      </c>
      <c r="G9" s="36" t="s">
        <v>1726</v>
      </c>
      <c r="H9" s="36" t="s">
        <v>1835</v>
      </c>
      <c r="I9" s="36" t="s">
        <v>1836</v>
      </c>
      <c r="J9" s="36" t="s">
        <v>1837</v>
      </c>
      <c r="K9" s="36" t="s">
        <v>1838</v>
      </c>
      <c r="L9" s="36" t="s">
        <v>1839</v>
      </c>
      <c r="M9" s="36" t="s">
        <v>1840</v>
      </c>
      <c r="N9" s="36" t="s">
        <v>1841</v>
      </c>
      <c r="O9" s="36" t="s">
        <v>1842</v>
      </c>
      <c r="P9" s="36" t="s">
        <v>1843</v>
      </c>
      <c r="Q9" s="36" t="s">
        <v>1844</v>
      </c>
      <c r="R9" s="36" t="s">
        <v>1845</v>
      </c>
      <c r="S9" s="36" t="s">
        <v>1846</v>
      </c>
      <c r="T9" s="36" t="s">
        <v>1847</v>
      </c>
      <c r="U9" s="36" t="s">
        <v>1848</v>
      </c>
      <c r="V9" s="36" t="s">
        <v>1849</v>
      </c>
      <c r="W9" s="36" t="s">
        <v>1850</v>
      </c>
      <c r="X9" s="36" t="s">
        <v>1851</v>
      </c>
      <c r="Y9" s="36" t="s">
        <v>1852</v>
      </c>
      <c r="Z9" s="36" t="s">
        <v>1853</v>
      </c>
      <c r="AA9" s="36" t="s">
        <v>1854</v>
      </c>
      <c r="AB9" s="36" t="s">
        <v>1855</v>
      </c>
      <c r="AC9" s="36" t="s">
        <v>1856</v>
      </c>
      <c r="AD9" s="36" t="s">
        <v>1857</v>
      </c>
      <c r="AE9" s="36" t="s">
        <v>1858</v>
      </c>
      <c r="AF9" s="36" t="s">
        <v>1859</v>
      </c>
      <c r="AG9" s="36" t="s">
        <v>1860</v>
      </c>
      <c r="AH9" s="36" t="s">
        <v>1857</v>
      </c>
      <c r="AI9" s="36" t="s">
        <v>1861</v>
      </c>
      <c r="AJ9" s="36" t="s">
        <v>1862</v>
      </c>
      <c r="AK9" s="36" t="s">
        <v>1863</v>
      </c>
      <c r="AL9" s="36" t="s">
        <v>1864</v>
      </c>
      <c r="AM9" s="36" t="s">
        <v>1865</v>
      </c>
      <c r="AN9" s="36" t="s">
        <v>1866</v>
      </c>
      <c r="AO9" s="36" t="s">
        <v>1867</v>
      </c>
      <c r="AP9" s="36" t="s">
        <v>1868</v>
      </c>
      <c r="AQ9" s="36" t="s">
        <v>1869</v>
      </c>
      <c r="AR9" s="36" t="s">
        <v>1870</v>
      </c>
      <c r="AS9" s="36" t="s">
        <v>1871</v>
      </c>
      <c r="AT9" s="36" t="s">
        <v>1872</v>
      </c>
      <c r="AU9" s="36" t="s">
        <v>1873</v>
      </c>
      <c r="AV9" s="36" t="s">
        <v>1874</v>
      </c>
      <c r="AW9" s="36" t="s">
        <v>1875</v>
      </c>
      <c r="AX9" s="48" t="s">
        <v>1876</v>
      </c>
    </row>
    <row r="10" spans="2:50" x14ac:dyDescent="0.25">
      <c r="B10" s="44" t="s">
        <v>328</v>
      </c>
      <c r="C10" s="35" t="s">
        <v>1692</v>
      </c>
      <c r="D10" s="35" t="s">
        <v>1877</v>
      </c>
      <c r="E10" s="35" t="s">
        <v>1623</v>
      </c>
      <c r="F10" s="35" t="s">
        <v>1878</v>
      </c>
      <c r="G10" s="35" t="s">
        <v>1625</v>
      </c>
      <c r="H10" s="35" t="s">
        <v>1879</v>
      </c>
      <c r="I10" s="35" t="s">
        <v>1629</v>
      </c>
      <c r="J10" s="35" t="s">
        <v>1880</v>
      </c>
      <c r="K10" s="35" t="s">
        <v>1881</v>
      </c>
      <c r="L10" s="35" t="s">
        <v>1882</v>
      </c>
      <c r="M10" s="35" t="s">
        <v>1883</v>
      </c>
      <c r="N10" s="35" t="s">
        <v>1884</v>
      </c>
      <c r="O10" s="35" t="s">
        <v>1885</v>
      </c>
      <c r="P10" s="35" t="s">
        <v>1886</v>
      </c>
      <c r="Q10" s="35" t="s">
        <v>1887</v>
      </c>
      <c r="R10" s="35" t="s">
        <v>1888</v>
      </c>
      <c r="S10" s="35" t="s">
        <v>1887</v>
      </c>
      <c r="T10" s="35" t="s">
        <v>1888</v>
      </c>
      <c r="U10" s="35" t="s">
        <v>1887</v>
      </c>
      <c r="V10" s="35" t="s">
        <v>1889</v>
      </c>
      <c r="W10" s="35" t="s">
        <v>1604</v>
      </c>
      <c r="X10" s="35" t="s">
        <v>1605</v>
      </c>
      <c r="Y10" s="35" t="s">
        <v>1608</v>
      </c>
      <c r="Z10" s="35" t="s">
        <v>1609</v>
      </c>
      <c r="AA10" s="35" t="s">
        <v>1696</v>
      </c>
      <c r="AB10" s="35" t="s">
        <v>1890</v>
      </c>
      <c r="AC10" s="35" t="s">
        <v>1635</v>
      </c>
      <c r="AD10" s="35" t="s">
        <v>1891</v>
      </c>
      <c r="AE10" s="35" t="s">
        <v>1631</v>
      </c>
      <c r="AF10" s="35" t="s">
        <v>1892</v>
      </c>
      <c r="AG10" s="35" t="s">
        <v>1639</v>
      </c>
      <c r="AH10" s="35" t="s">
        <v>1893</v>
      </c>
      <c r="AI10" s="35" t="s">
        <v>1621</v>
      </c>
      <c r="AJ10" s="35" t="s">
        <v>1894</v>
      </c>
      <c r="AK10" s="35" t="s">
        <v>1895</v>
      </c>
      <c r="AL10" s="35" t="s">
        <v>1896</v>
      </c>
      <c r="AM10" s="35" t="s">
        <v>1897</v>
      </c>
      <c r="AN10" s="35" t="s">
        <v>1898</v>
      </c>
      <c r="AO10" s="35" t="s">
        <v>1690</v>
      </c>
      <c r="AP10" s="35" t="s">
        <v>1899</v>
      </c>
      <c r="AQ10" s="35" t="s">
        <v>1900</v>
      </c>
      <c r="AR10" s="35" t="s">
        <v>1901</v>
      </c>
      <c r="AS10" s="35" t="s">
        <v>1692</v>
      </c>
      <c r="AT10" s="35" t="s">
        <v>1902</v>
      </c>
      <c r="AU10" s="35" t="s">
        <v>1631</v>
      </c>
      <c r="AV10" s="35" t="s">
        <v>1892</v>
      </c>
      <c r="AW10" s="35" t="s">
        <v>1903</v>
      </c>
      <c r="AX10" s="47" t="s">
        <v>1904</v>
      </c>
    </row>
    <row r="11" spans="2:50" x14ac:dyDescent="0.25">
      <c r="B11" s="45" t="s">
        <v>37</v>
      </c>
      <c r="C11" s="37" t="s">
        <v>1905</v>
      </c>
      <c r="D11" s="37" t="s">
        <v>1906</v>
      </c>
      <c r="E11" s="37" t="s">
        <v>1773</v>
      </c>
      <c r="F11" s="37" t="s">
        <v>1907</v>
      </c>
      <c r="G11" s="37" t="s">
        <v>1908</v>
      </c>
      <c r="H11" s="37" t="s">
        <v>1909</v>
      </c>
      <c r="I11" s="37" t="s">
        <v>1910</v>
      </c>
      <c r="J11" s="37" t="s">
        <v>1911</v>
      </c>
      <c r="K11" s="37" t="s">
        <v>1912</v>
      </c>
      <c r="L11" s="37" t="s">
        <v>1913</v>
      </c>
      <c r="M11" s="37" t="s">
        <v>1914</v>
      </c>
      <c r="N11" s="37" t="s">
        <v>1915</v>
      </c>
      <c r="O11" s="37" t="s">
        <v>1916</v>
      </c>
      <c r="P11" s="37" t="s">
        <v>1917</v>
      </c>
      <c r="Q11" s="37" t="s">
        <v>1790</v>
      </c>
      <c r="R11" s="37" t="s">
        <v>1918</v>
      </c>
      <c r="S11" s="37" t="s">
        <v>1919</v>
      </c>
      <c r="T11" s="37" t="s">
        <v>1920</v>
      </c>
      <c r="U11" s="37" t="s">
        <v>1781</v>
      </c>
      <c r="V11" s="37" t="s">
        <v>1782</v>
      </c>
      <c r="W11" s="37" t="s">
        <v>1921</v>
      </c>
      <c r="X11" s="37" t="s">
        <v>1922</v>
      </c>
      <c r="Y11" s="37" t="s">
        <v>1923</v>
      </c>
      <c r="Z11" s="37" t="s">
        <v>1924</v>
      </c>
      <c r="AA11" s="37" t="s">
        <v>1925</v>
      </c>
      <c r="AB11" s="37" t="s">
        <v>1926</v>
      </c>
      <c r="AC11" s="37" t="s">
        <v>1927</v>
      </c>
      <c r="AD11" s="37" t="s">
        <v>1928</v>
      </c>
      <c r="AE11" s="37" t="s">
        <v>1923</v>
      </c>
      <c r="AF11" s="37" t="s">
        <v>1929</v>
      </c>
      <c r="AG11" s="37" t="s">
        <v>1785</v>
      </c>
      <c r="AH11" s="37" t="s">
        <v>1930</v>
      </c>
      <c r="AI11" s="37" t="s">
        <v>1931</v>
      </c>
      <c r="AJ11" s="37" t="s">
        <v>1932</v>
      </c>
      <c r="AK11" s="37" t="s">
        <v>1933</v>
      </c>
      <c r="AL11" s="37" t="s">
        <v>1934</v>
      </c>
      <c r="AM11" s="37" t="s">
        <v>1935</v>
      </c>
      <c r="AN11" s="37" t="s">
        <v>1936</v>
      </c>
      <c r="AO11" s="37" t="s">
        <v>1937</v>
      </c>
      <c r="AP11" s="37" t="s">
        <v>1938</v>
      </c>
      <c r="AQ11" s="37" t="s">
        <v>1939</v>
      </c>
      <c r="AR11" s="37" t="s">
        <v>1940</v>
      </c>
      <c r="AS11" s="37" t="s">
        <v>1941</v>
      </c>
      <c r="AT11" s="37" t="s">
        <v>1942</v>
      </c>
      <c r="AU11" s="37" t="s">
        <v>1943</v>
      </c>
      <c r="AV11" s="37" t="s">
        <v>1944</v>
      </c>
      <c r="AW11" s="37" t="s">
        <v>1945</v>
      </c>
      <c r="AX11" s="49" t="s">
        <v>1946</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2E00-000000000000}"/>
    <hyperlink ref="C2" location="'Table of contents'!A1" display="Table of Contents" xr:uid="{00000000-0004-0000-2E00-000001000000}"/>
  </hyperlinks>
  <pageMargins left="0.7" right="0.7" top="0.75" bottom="0.75" header="0.3" footer="0.3"/>
  <pageSetup paperSize="9" orientation="portrait"/>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tabColor theme="9"/>
  </sheetPr>
  <dimension ref="B1:AX14"/>
  <sheetViews>
    <sheetView showGridLines="0" showRowColHeaders="0" workbookViewId="0">
      <pane xSplit="2" ySplit="8" topLeftCell="AB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1947</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373</v>
      </c>
      <c r="C9" s="36" t="s">
        <v>1948</v>
      </c>
      <c r="D9" s="36" t="s">
        <v>1949</v>
      </c>
      <c r="E9" s="36" t="s">
        <v>1950</v>
      </c>
      <c r="F9" s="36" t="s">
        <v>1951</v>
      </c>
      <c r="G9" s="36" t="s">
        <v>1952</v>
      </c>
      <c r="H9" s="36" t="s">
        <v>1953</v>
      </c>
      <c r="I9" s="36" t="s">
        <v>1952</v>
      </c>
      <c r="J9" s="36" t="s">
        <v>1954</v>
      </c>
      <c r="K9" s="36" t="s">
        <v>1952</v>
      </c>
      <c r="L9" s="36" t="s">
        <v>1955</v>
      </c>
      <c r="M9" s="36" t="s">
        <v>1956</v>
      </c>
      <c r="N9" s="36" t="s">
        <v>1957</v>
      </c>
      <c r="O9" s="36" t="s">
        <v>1958</v>
      </c>
      <c r="P9" s="36" t="s">
        <v>1959</v>
      </c>
      <c r="Q9" s="36" t="s">
        <v>1960</v>
      </c>
      <c r="R9" s="36" t="s">
        <v>1961</v>
      </c>
      <c r="S9" s="36" t="s">
        <v>1956</v>
      </c>
      <c r="T9" s="36" t="s">
        <v>1957</v>
      </c>
      <c r="U9" s="36" t="s">
        <v>1962</v>
      </c>
      <c r="V9" s="36" t="s">
        <v>1963</v>
      </c>
      <c r="W9" s="36" t="s">
        <v>1964</v>
      </c>
      <c r="X9" s="36" t="s">
        <v>1965</v>
      </c>
      <c r="Y9" s="36" t="s">
        <v>1960</v>
      </c>
      <c r="Z9" s="36" t="s">
        <v>1966</v>
      </c>
      <c r="AA9" s="36" t="s">
        <v>1967</v>
      </c>
      <c r="AB9" s="36" t="s">
        <v>1968</v>
      </c>
      <c r="AC9" s="36" t="s">
        <v>1969</v>
      </c>
      <c r="AD9" s="36" t="s">
        <v>1970</v>
      </c>
      <c r="AE9" s="36" t="s">
        <v>1971</v>
      </c>
      <c r="AF9" s="36" t="s">
        <v>1972</v>
      </c>
      <c r="AG9" s="36" t="s">
        <v>1973</v>
      </c>
      <c r="AH9" s="36" t="s">
        <v>1974</v>
      </c>
      <c r="AI9" s="36" t="s">
        <v>1975</v>
      </c>
      <c r="AJ9" s="36" t="s">
        <v>1976</v>
      </c>
      <c r="AK9" s="36" t="s">
        <v>1973</v>
      </c>
      <c r="AL9" s="36" t="s">
        <v>1974</v>
      </c>
      <c r="AM9" s="36" t="s">
        <v>1977</v>
      </c>
      <c r="AN9" s="36" t="s">
        <v>1978</v>
      </c>
      <c r="AO9" s="36" t="s">
        <v>1979</v>
      </c>
      <c r="AP9" s="36" t="s">
        <v>1980</v>
      </c>
      <c r="AQ9" s="36" t="s">
        <v>1981</v>
      </c>
      <c r="AR9" s="36" t="s">
        <v>1982</v>
      </c>
      <c r="AS9" s="36" t="s">
        <v>1981</v>
      </c>
      <c r="AT9" s="36" t="s">
        <v>1982</v>
      </c>
      <c r="AU9" s="36" t="s">
        <v>1983</v>
      </c>
      <c r="AV9" s="36" t="s">
        <v>1982</v>
      </c>
      <c r="AW9" s="36" t="s">
        <v>1984</v>
      </c>
      <c r="AX9" s="48" t="s">
        <v>1985</v>
      </c>
    </row>
    <row r="10" spans="2:50" x14ac:dyDescent="0.25">
      <c r="B10" s="44" t="s">
        <v>398</v>
      </c>
      <c r="C10" s="35" t="s">
        <v>1885</v>
      </c>
      <c r="D10" s="35" t="s">
        <v>1986</v>
      </c>
      <c r="E10" s="35" t="s">
        <v>1794</v>
      </c>
      <c r="F10" s="35" t="s">
        <v>1795</v>
      </c>
      <c r="G10" s="35" t="s">
        <v>1987</v>
      </c>
      <c r="H10" s="35" t="s">
        <v>1988</v>
      </c>
      <c r="I10" s="35" t="s">
        <v>1989</v>
      </c>
      <c r="J10" s="35" t="s">
        <v>1990</v>
      </c>
      <c r="K10" s="35" t="s">
        <v>1991</v>
      </c>
      <c r="L10" s="35" t="s">
        <v>1992</v>
      </c>
      <c r="M10" s="35" t="s">
        <v>1993</v>
      </c>
      <c r="N10" s="35" t="s">
        <v>1994</v>
      </c>
      <c r="O10" s="35" t="s">
        <v>1995</v>
      </c>
      <c r="P10" s="35" t="s">
        <v>1994</v>
      </c>
      <c r="Q10" s="35" t="s">
        <v>1996</v>
      </c>
      <c r="R10" s="35" t="s">
        <v>1997</v>
      </c>
      <c r="S10" s="35" t="s">
        <v>1998</v>
      </c>
      <c r="T10" s="35" t="s">
        <v>1999</v>
      </c>
      <c r="U10" s="35" t="s">
        <v>2000</v>
      </c>
      <c r="V10" s="35" t="s">
        <v>2001</v>
      </c>
      <c r="W10" s="35" t="s">
        <v>2002</v>
      </c>
      <c r="X10" s="35" t="s">
        <v>2003</v>
      </c>
      <c r="Y10" s="35" t="s">
        <v>2002</v>
      </c>
      <c r="Z10" s="35" t="s">
        <v>2004</v>
      </c>
      <c r="AA10" s="35" t="s">
        <v>2005</v>
      </c>
      <c r="AB10" s="35" t="s">
        <v>2006</v>
      </c>
      <c r="AC10" s="35" t="s">
        <v>2007</v>
      </c>
      <c r="AD10" s="35" t="s">
        <v>2008</v>
      </c>
      <c r="AE10" s="35" t="s">
        <v>2005</v>
      </c>
      <c r="AF10" s="35" t="s">
        <v>2006</v>
      </c>
      <c r="AG10" s="35" t="s">
        <v>2009</v>
      </c>
      <c r="AH10" s="35" t="s">
        <v>2010</v>
      </c>
      <c r="AI10" s="35" t="s">
        <v>2011</v>
      </c>
      <c r="AJ10" s="35" t="s">
        <v>2012</v>
      </c>
      <c r="AK10" s="35" t="s">
        <v>2013</v>
      </c>
      <c r="AL10" s="35" t="s">
        <v>2014</v>
      </c>
      <c r="AM10" s="35" t="s">
        <v>2015</v>
      </c>
      <c r="AN10" s="35" t="s">
        <v>2016</v>
      </c>
      <c r="AO10" s="35" t="s">
        <v>2017</v>
      </c>
      <c r="AP10" s="35" t="s">
        <v>2018</v>
      </c>
      <c r="AQ10" s="35" t="s">
        <v>2019</v>
      </c>
      <c r="AR10" s="35" t="s">
        <v>2020</v>
      </c>
      <c r="AS10" s="35" t="s">
        <v>2021</v>
      </c>
      <c r="AT10" s="35" t="s">
        <v>2022</v>
      </c>
      <c r="AU10" s="35" t="s">
        <v>2023</v>
      </c>
      <c r="AV10" s="35" t="s">
        <v>2024</v>
      </c>
      <c r="AW10" s="35" t="s">
        <v>2025</v>
      </c>
      <c r="AX10" s="47" t="s">
        <v>2026</v>
      </c>
    </row>
    <row r="11" spans="2:50" x14ac:dyDescent="0.25">
      <c r="B11" s="43" t="s">
        <v>421</v>
      </c>
      <c r="C11" s="36" t="s">
        <v>2027</v>
      </c>
      <c r="D11" s="36" t="s">
        <v>2028</v>
      </c>
      <c r="E11" s="36" t="s">
        <v>2029</v>
      </c>
      <c r="F11" s="36" t="s">
        <v>2030</v>
      </c>
      <c r="G11" s="36" t="s">
        <v>1779</v>
      </c>
      <c r="H11" s="36" t="s">
        <v>2031</v>
      </c>
      <c r="I11" s="36" t="s">
        <v>2032</v>
      </c>
      <c r="J11" s="36" t="s">
        <v>2033</v>
      </c>
      <c r="K11" s="36" t="s">
        <v>2034</v>
      </c>
      <c r="L11" s="36" t="s">
        <v>2035</v>
      </c>
      <c r="M11" s="36" t="s">
        <v>2034</v>
      </c>
      <c r="N11" s="36" t="s">
        <v>2035</v>
      </c>
      <c r="O11" s="36" t="s">
        <v>2036</v>
      </c>
      <c r="P11" s="36" t="s">
        <v>2037</v>
      </c>
      <c r="Q11" s="36" t="s">
        <v>1910</v>
      </c>
      <c r="R11" s="36" t="s">
        <v>2038</v>
      </c>
      <c r="S11" s="36" t="s">
        <v>1919</v>
      </c>
      <c r="T11" s="36" t="s">
        <v>2039</v>
      </c>
      <c r="U11" s="36" t="s">
        <v>2040</v>
      </c>
      <c r="V11" s="36" t="s">
        <v>2039</v>
      </c>
      <c r="W11" s="36" t="s">
        <v>2040</v>
      </c>
      <c r="X11" s="36" t="s">
        <v>2041</v>
      </c>
      <c r="Y11" s="36" t="s">
        <v>2040</v>
      </c>
      <c r="Z11" s="36" t="s">
        <v>2042</v>
      </c>
      <c r="AA11" s="36" t="s">
        <v>1828</v>
      </c>
      <c r="AB11" s="36" t="s">
        <v>1829</v>
      </c>
      <c r="AC11" s="36" t="s">
        <v>1779</v>
      </c>
      <c r="AD11" s="36" t="s">
        <v>1780</v>
      </c>
      <c r="AE11" s="36" t="s">
        <v>2043</v>
      </c>
      <c r="AF11" s="36" t="s">
        <v>2044</v>
      </c>
      <c r="AG11" s="36" t="s">
        <v>2045</v>
      </c>
      <c r="AH11" s="36" t="s">
        <v>2046</v>
      </c>
      <c r="AI11" s="36" t="s">
        <v>2047</v>
      </c>
      <c r="AJ11" s="36" t="s">
        <v>2048</v>
      </c>
      <c r="AK11" s="36" t="s">
        <v>2049</v>
      </c>
      <c r="AL11" s="36" t="s">
        <v>2050</v>
      </c>
      <c r="AM11" s="36" t="s">
        <v>2051</v>
      </c>
      <c r="AN11" s="36" t="s">
        <v>1776</v>
      </c>
      <c r="AO11" s="36" t="s">
        <v>2052</v>
      </c>
      <c r="AP11" s="36" t="s">
        <v>2053</v>
      </c>
      <c r="AQ11" s="36" t="s">
        <v>2054</v>
      </c>
      <c r="AR11" s="36" t="s">
        <v>2055</v>
      </c>
      <c r="AS11" s="36" t="s">
        <v>1822</v>
      </c>
      <c r="AT11" s="36" t="s">
        <v>1823</v>
      </c>
      <c r="AU11" s="36" t="s">
        <v>2056</v>
      </c>
      <c r="AV11" s="36" t="s">
        <v>2057</v>
      </c>
      <c r="AW11" s="36" t="s">
        <v>2058</v>
      </c>
      <c r="AX11" s="48" t="s">
        <v>2059</v>
      </c>
    </row>
    <row r="12" spans="2:50" x14ac:dyDescent="0.25">
      <c r="B12" s="44" t="s">
        <v>445</v>
      </c>
      <c r="C12" s="35" t="s">
        <v>2060</v>
      </c>
      <c r="D12" s="35" t="s">
        <v>2061</v>
      </c>
      <c r="E12" s="35" t="s">
        <v>2062</v>
      </c>
      <c r="F12" s="35" t="s">
        <v>2063</v>
      </c>
      <c r="G12" s="35" t="s">
        <v>2064</v>
      </c>
      <c r="H12" s="35" t="s">
        <v>2065</v>
      </c>
      <c r="I12" s="35" t="s">
        <v>2066</v>
      </c>
      <c r="J12" s="35" t="s">
        <v>2067</v>
      </c>
      <c r="K12" s="35" t="s">
        <v>2068</v>
      </c>
      <c r="L12" s="35" t="s">
        <v>2069</v>
      </c>
      <c r="M12" s="35" t="s">
        <v>2070</v>
      </c>
      <c r="N12" s="35" t="s">
        <v>2071</v>
      </c>
      <c r="O12" s="35" t="s">
        <v>2072</v>
      </c>
      <c r="P12" s="35" t="s">
        <v>2073</v>
      </c>
      <c r="Q12" s="35" t="s">
        <v>2072</v>
      </c>
      <c r="R12" s="35" t="s">
        <v>2074</v>
      </c>
      <c r="S12" s="35" t="s">
        <v>2075</v>
      </c>
      <c r="T12" s="35" t="s">
        <v>2076</v>
      </c>
      <c r="U12" s="35" t="s">
        <v>2077</v>
      </c>
      <c r="V12" s="35" t="s">
        <v>2078</v>
      </c>
      <c r="W12" s="35" t="s">
        <v>2079</v>
      </c>
      <c r="X12" s="35" t="s">
        <v>2080</v>
      </c>
      <c r="Y12" s="35" t="s">
        <v>2081</v>
      </c>
      <c r="Z12" s="35" t="s">
        <v>2082</v>
      </c>
      <c r="AA12" s="35" t="s">
        <v>2083</v>
      </c>
      <c r="AB12" s="35" t="s">
        <v>2084</v>
      </c>
      <c r="AC12" s="35" t="s">
        <v>2085</v>
      </c>
      <c r="AD12" s="35" t="s">
        <v>2086</v>
      </c>
      <c r="AE12" s="35" t="s">
        <v>2087</v>
      </c>
      <c r="AF12" s="35" t="s">
        <v>2088</v>
      </c>
      <c r="AG12" s="35" t="s">
        <v>2089</v>
      </c>
      <c r="AH12" s="35" t="s">
        <v>2090</v>
      </c>
      <c r="AI12" s="35" t="s">
        <v>2091</v>
      </c>
      <c r="AJ12" s="35" t="s">
        <v>2092</v>
      </c>
      <c r="AK12" s="35" t="s">
        <v>2091</v>
      </c>
      <c r="AL12" s="35" t="s">
        <v>2093</v>
      </c>
      <c r="AM12" s="35" t="s">
        <v>2087</v>
      </c>
      <c r="AN12" s="35" t="s">
        <v>2088</v>
      </c>
      <c r="AO12" s="35" t="s">
        <v>1941</v>
      </c>
      <c r="AP12" s="35" t="s">
        <v>2094</v>
      </c>
      <c r="AQ12" s="35" t="s">
        <v>1939</v>
      </c>
      <c r="AR12" s="35" t="s">
        <v>1940</v>
      </c>
      <c r="AS12" s="35" t="s">
        <v>2095</v>
      </c>
      <c r="AT12" s="35" t="s">
        <v>2096</v>
      </c>
      <c r="AU12" s="35" t="s">
        <v>2097</v>
      </c>
      <c r="AV12" s="35" t="s">
        <v>2098</v>
      </c>
      <c r="AW12" s="35" t="s">
        <v>2099</v>
      </c>
      <c r="AX12" s="47" t="s">
        <v>2100</v>
      </c>
    </row>
    <row r="13" spans="2:50" x14ac:dyDescent="0.25">
      <c r="B13" s="43" t="s">
        <v>468</v>
      </c>
      <c r="C13" s="36" t="s">
        <v>2101</v>
      </c>
      <c r="D13" s="36" t="s">
        <v>2102</v>
      </c>
      <c r="E13" s="36" t="s">
        <v>1615</v>
      </c>
      <c r="F13" s="36" t="s">
        <v>2103</v>
      </c>
      <c r="G13" s="36" t="s">
        <v>2104</v>
      </c>
      <c r="H13" s="36" t="s">
        <v>2105</v>
      </c>
      <c r="I13" s="36" t="s">
        <v>2106</v>
      </c>
      <c r="J13" s="36" t="s">
        <v>2107</v>
      </c>
      <c r="K13" s="36" t="s">
        <v>2108</v>
      </c>
      <c r="L13" s="36" t="s">
        <v>2109</v>
      </c>
      <c r="M13" s="36" t="s">
        <v>1763</v>
      </c>
      <c r="N13" s="36" t="s">
        <v>2110</v>
      </c>
      <c r="O13" s="36" t="s">
        <v>2111</v>
      </c>
      <c r="P13" s="36" t="s">
        <v>2112</v>
      </c>
      <c r="Q13" s="36" t="s">
        <v>2113</v>
      </c>
      <c r="R13" s="36" t="s">
        <v>2114</v>
      </c>
      <c r="S13" s="36" t="s">
        <v>1761</v>
      </c>
      <c r="T13" s="36" t="s">
        <v>1762</v>
      </c>
      <c r="U13" s="36" t="s">
        <v>2058</v>
      </c>
      <c r="V13" s="36" t="s">
        <v>2115</v>
      </c>
      <c r="W13" s="36" t="s">
        <v>1761</v>
      </c>
      <c r="X13" s="36" t="s">
        <v>1762</v>
      </c>
      <c r="Y13" s="36" t="s">
        <v>2108</v>
      </c>
      <c r="Z13" s="36" t="s">
        <v>2116</v>
      </c>
      <c r="AA13" s="36" t="s">
        <v>2117</v>
      </c>
      <c r="AB13" s="36" t="s">
        <v>2118</v>
      </c>
      <c r="AC13" s="36" t="s">
        <v>1817</v>
      </c>
      <c r="AD13" s="36" t="s">
        <v>1818</v>
      </c>
      <c r="AE13" s="36" t="s">
        <v>2111</v>
      </c>
      <c r="AF13" s="36" t="s">
        <v>2119</v>
      </c>
      <c r="AG13" s="36" t="s">
        <v>1751</v>
      </c>
      <c r="AH13" s="36" t="s">
        <v>2120</v>
      </c>
      <c r="AI13" s="36" t="s">
        <v>2056</v>
      </c>
      <c r="AJ13" s="36" t="s">
        <v>2121</v>
      </c>
      <c r="AK13" s="36" t="s">
        <v>2122</v>
      </c>
      <c r="AL13" s="36" t="s">
        <v>2057</v>
      </c>
      <c r="AM13" s="36" t="s">
        <v>1775</v>
      </c>
      <c r="AN13" s="36" t="s">
        <v>1776</v>
      </c>
      <c r="AO13" s="36" t="s">
        <v>2049</v>
      </c>
      <c r="AP13" s="36" t="s">
        <v>2123</v>
      </c>
      <c r="AQ13" s="36" t="s">
        <v>2124</v>
      </c>
      <c r="AR13" s="36" t="s">
        <v>2125</v>
      </c>
      <c r="AS13" s="36" t="s">
        <v>2126</v>
      </c>
      <c r="AT13" s="36" t="s">
        <v>2127</v>
      </c>
      <c r="AU13" s="36" t="s">
        <v>2124</v>
      </c>
      <c r="AV13" s="36" t="s">
        <v>2128</v>
      </c>
      <c r="AW13" s="36" t="s">
        <v>2124</v>
      </c>
      <c r="AX13" s="48" t="s">
        <v>2129</v>
      </c>
    </row>
    <row r="14" spans="2:50" x14ac:dyDescent="0.25">
      <c r="B14" s="51" t="s">
        <v>488</v>
      </c>
      <c r="C14" s="50" t="s">
        <v>2130</v>
      </c>
      <c r="D14" s="50" t="s">
        <v>2131</v>
      </c>
      <c r="E14" s="50" t="s">
        <v>2132</v>
      </c>
      <c r="F14" s="50" t="s">
        <v>2133</v>
      </c>
      <c r="G14" s="50" t="s">
        <v>2134</v>
      </c>
      <c r="H14" s="50" t="s">
        <v>2135</v>
      </c>
      <c r="I14" s="50" t="s">
        <v>2136</v>
      </c>
      <c r="J14" s="50" t="s">
        <v>2137</v>
      </c>
      <c r="K14" s="50" t="s">
        <v>2138</v>
      </c>
      <c r="L14" s="50" t="s">
        <v>2139</v>
      </c>
      <c r="M14" s="50" t="s">
        <v>1950</v>
      </c>
      <c r="N14" s="50" t="s">
        <v>1951</v>
      </c>
      <c r="O14" s="50" t="s">
        <v>2136</v>
      </c>
      <c r="P14" s="50" t="s">
        <v>2140</v>
      </c>
      <c r="Q14" s="50" t="s">
        <v>2141</v>
      </c>
      <c r="R14" s="50" t="s">
        <v>2142</v>
      </c>
      <c r="S14" s="50" t="s">
        <v>2141</v>
      </c>
      <c r="T14" s="50" t="s">
        <v>2143</v>
      </c>
      <c r="U14" s="50" t="s">
        <v>2144</v>
      </c>
      <c r="V14" s="50" t="s">
        <v>2145</v>
      </c>
      <c r="W14" s="50" t="s">
        <v>2025</v>
      </c>
      <c r="X14" s="50" t="s">
        <v>2026</v>
      </c>
      <c r="Y14" s="50" t="s">
        <v>2023</v>
      </c>
      <c r="Z14" s="50" t="s">
        <v>2024</v>
      </c>
      <c r="AA14" s="50" t="s">
        <v>2144</v>
      </c>
      <c r="AB14" s="50" t="s">
        <v>2146</v>
      </c>
      <c r="AC14" s="50" t="s">
        <v>2147</v>
      </c>
      <c r="AD14" s="50" t="s">
        <v>2148</v>
      </c>
      <c r="AE14" s="50" t="s">
        <v>2149</v>
      </c>
      <c r="AF14" s="50" t="s">
        <v>2150</v>
      </c>
      <c r="AG14" s="50" t="s">
        <v>2151</v>
      </c>
      <c r="AH14" s="50" t="s">
        <v>2152</v>
      </c>
      <c r="AI14" s="50" t="s">
        <v>2023</v>
      </c>
      <c r="AJ14" s="50" t="s">
        <v>2024</v>
      </c>
      <c r="AK14" s="50" t="s">
        <v>2023</v>
      </c>
      <c r="AL14" s="50" t="s">
        <v>2024</v>
      </c>
      <c r="AM14" s="50" t="s">
        <v>2153</v>
      </c>
      <c r="AN14" s="50" t="s">
        <v>2154</v>
      </c>
      <c r="AO14" s="50" t="s">
        <v>2155</v>
      </c>
      <c r="AP14" s="50" t="s">
        <v>2156</v>
      </c>
      <c r="AQ14" s="50" t="s">
        <v>2021</v>
      </c>
      <c r="AR14" s="50" t="s">
        <v>2022</v>
      </c>
      <c r="AS14" s="50" t="s">
        <v>2153</v>
      </c>
      <c r="AT14" s="50" t="s">
        <v>2154</v>
      </c>
      <c r="AU14" s="50" t="s">
        <v>2155</v>
      </c>
      <c r="AV14" s="50" t="s">
        <v>2157</v>
      </c>
      <c r="AW14" s="50" t="s">
        <v>2158</v>
      </c>
      <c r="AX14" s="52" t="s">
        <v>2159</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2F00-000000000000}"/>
    <hyperlink ref="C2" location="'Table of contents'!A1" display="Table of Contents" xr:uid="{00000000-0004-0000-2F00-000001000000}"/>
  </hyperlinks>
  <pageMargins left="0.7" right="0.7" top="0.75" bottom="0.75" header="0.3" footer="0.3"/>
  <pageSetup paperSize="9" orientation="portrait"/>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tabColor theme="9"/>
  </sheetPr>
  <dimension ref="B1:AX9"/>
  <sheetViews>
    <sheetView showGridLines="0" showRowColHeaders="0" workbookViewId="0">
      <pane xSplit="2" ySplit="8" topLeftCell="AB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2160</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ht="21" x14ac:dyDescent="0.25">
      <c r="B9" s="45" t="s">
        <v>510</v>
      </c>
      <c r="C9" s="37" t="s">
        <v>2161</v>
      </c>
      <c r="D9" s="37" t="s">
        <v>2162</v>
      </c>
      <c r="E9" s="37" t="s">
        <v>1971</v>
      </c>
      <c r="F9" s="37" t="s">
        <v>2163</v>
      </c>
      <c r="G9" s="37" t="s">
        <v>1977</v>
      </c>
      <c r="H9" s="37" t="s">
        <v>2164</v>
      </c>
      <c r="I9" s="37" t="s">
        <v>1971</v>
      </c>
      <c r="J9" s="37" t="s">
        <v>2165</v>
      </c>
      <c r="K9" s="37" t="s">
        <v>1962</v>
      </c>
      <c r="L9" s="37" t="s">
        <v>2166</v>
      </c>
      <c r="M9" s="37" t="s">
        <v>2167</v>
      </c>
      <c r="N9" s="37" t="s">
        <v>2168</v>
      </c>
      <c r="O9" s="37" t="s">
        <v>1969</v>
      </c>
      <c r="P9" s="37" t="s">
        <v>1978</v>
      </c>
      <c r="Q9" s="37" t="s">
        <v>1967</v>
      </c>
      <c r="R9" s="37" t="s">
        <v>2169</v>
      </c>
      <c r="S9" s="37" t="s">
        <v>1977</v>
      </c>
      <c r="T9" s="37" t="s">
        <v>1978</v>
      </c>
      <c r="U9" s="37" t="s">
        <v>2170</v>
      </c>
      <c r="V9" s="37" t="s">
        <v>1972</v>
      </c>
      <c r="W9" s="37" t="s">
        <v>1969</v>
      </c>
      <c r="X9" s="37" t="s">
        <v>1970</v>
      </c>
      <c r="Y9" s="37" t="s">
        <v>2171</v>
      </c>
      <c r="Z9" s="37" t="s">
        <v>2172</v>
      </c>
      <c r="AA9" s="37" t="s">
        <v>2167</v>
      </c>
      <c r="AB9" s="37" t="s">
        <v>2168</v>
      </c>
      <c r="AC9" s="37" t="s">
        <v>2171</v>
      </c>
      <c r="AD9" s="37" t="s">
        <v>2168</v>
      </c>
      <c r="AE9" s="37" t="s">
        <v>1960</v>
      </c>
      <c r="AF9" s="37" t="s">
        <v>1966</v>
      </c>
      <c r="AG9" s="37" t="s">
        <v>2167</v>
      </c>
      <c r="AH9" s="37" t="s">
        <v>2168</v>
      </c>
      <c r="AI9" s="37" t="s">
        <v>1962</v>
      </c>
      <c r="AJ9" s="37" t="s">
        <v>1963</v>
      </c>
      <c r="AK9" s="37" t="s">
        <v>2173</v>
      </c>
      <c r="AL9" s="37" t="s">
        <v>2174</v>
      </c>
      <c r="AM9" s="37" t="s">
        <v>1964</v>
      </c>
      <c r="AN9" s="37" t="s">
        <v>1965</v>
      </c>
      <c r="AO9" s="37" t="s">
        <v>2175</v>
      </c>
      <c r="AP9" s="37" t="s">
        <v>1965</v>
      </c>
      <c r="AQ9" s="37" t="s">
        <v>2175</v>
      </c>
      <c r="AR9" s="37" t="s">
        <v>1965</v>
      </c>
      <c r="AS9" s="37" t="s">
        <v>2176</v>
      </c>
      <c r="AT9" s="37" t="s">
        <v>2177</v>
      </c>
      <c r="AU9" s="37" t="s">
        <v>1952</v>
      </c>
      <c r="AV9" s="37" t="s">
        <v>1955</v>
      </c>
      <c r="AW9" s="37" t="s">
        <v>1952</v>
      </c>
      <c r="AX9" s="49" t="s">
        <v>1955</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000-000000000000}"/>
    <hyperlink ref="C2" location="'Table of contents'!A1" display="Table of Contents" xr:uid="{00000000-0004-0000-3000-000001000000}"/>
  </hyperlinks>
  <pageMargins left="0.7" right="0.7" top="0.75" bottom="0.75" header="0.3" footer="0.3"/>
  <pageSetup paperSize="9" orientation="portrait"/>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7"/>
  </sheetPr>
  <dimension ref="B1:D52"/>
  <sheetViews>
    <sheetView showGridLines="0" showRowColHeaders="0" zoomScale="130" zoomScaleNormal="130" workbookViewId="0">
      <selection activeCell="C2" sqref="C2:D2"/>
    </sheetView>
  </sheetViews>
  <sheetFormatPr defaultColWidth="12" defaultRowHeight="10.5" x14ac:dyDescent="0.25"/>
  <cols>
    <col min="1" max="1" width="1.5" customWidth="1"/>
    <col min="2" max="2" width="2.875" customWidth="1"/>
    <col min="3" max="3" width="120.875" customWidth="1"/>
    <col min="4" max="4" width="2.875" customWidth="1"/>
  </cols>
  <sheetData>
    <row r="1" spans="2:4" ht="9" customHeight="1" x14ac:dyDescent="0.25"/>
    <row r="2" spans="2:4" ht="40" customHeight="1" x14ac:dyDescent="0.25">
      <c r="B2" s="26"/>
      <c r="C2" s="68" t="s">
        <v>2</v>
      </c>
      <c r="D2" s="68"/>
    </row>
    <row r="3" spans="2:4" x14ac:dyDescent="0.25">
      <c r="B3" s="23"/>
      <c r="D3" s="25"/>
    </row>
    <row r="4" spans="2:4" ht="13" x14ac:dyDescent="0.25">
      <c r="B4" s="23"/>
      <c r="C4" s="28" t="s">
        <v>33</v>
      </c>
      <c r="D4" s="25"/>
    </row>
    <row r="5" spans="2:4" ht="39" x14ac:dyDescent="0.25">
      <c r="B5" s="23"/>
      <c r="C5" s="29" t="s">
        <v>34</v>
      </c>
      <c r="D5" s="25"/>
    </row>
    <row r="6" spans="2:4" ht="13" x14ac:dyDescent="0.25">
      <c r="B6" s="23"/>
      <c r="C6" s="29"/>
      <c r="D6" s="25"/>
    </row>
    <row r="7" spans="2:4" ht="13" x14ac:dyDescent="0.25">
      <c r="B7" s="23"/>
      <c r="C7" s="28" t="s">
        <v>35</v>
      </c>
      <c r="D7" s="25"/>
    </row>
    <row r="8" spans="2:4" ht="39" x14ac:dyDescent="0.25">
      <c r="B8" s="23"/>
      <c r="C8" s="29" t="s">
        <v>36</v>
      </c>
      <c r="D8" s="25"/>
    </row>
    <row r="9" spans="2:4" ht="13" x14ac:dyDescent="0.25">
      <c r="B9" s="23"/>
      <c r="C9" s="29"/>
      <c r="D9" s="25"/>
    </row>
    <row r="10" spans="2:4" ht="13" x14ac:dyDescent="0.25">
      <c r="B10" s="23"/>
      <c r="C10" s="28" t="s">
        <v>37</v>
      </c>
      <c r="D10" s="25"/>
    </row>
    <row r="11" spans="2:4" ht="26" x14ac:dyDescent="0.25">
      <c r="B11" s="23"/>
      <c r="C11" s="29" t="s">
        <v>38</v>
      </c>
      <c r="D11" s="25"/>
    </row>
    <row r="12" spans="2:4" ht="13" x14ac:dyDescent="0.25">
      <c r="B12" s="23"/>
      <c r="C12" s="29"/>
      <c r="D12" s="25"/>
    </row>
    <row r="13" spans="2:4" ht="13" x14ac:dyDescent="0.25">
      <c r="B13" s="23"/>
      <c r="C13" s="28" t="s">
        <v>39</v>
      </c>
      <c r="D13" s="25"/>
    </row>
    <row r="14" spans="2:4" ht="39" x14ac:dyDescent="0.25">
      <c r="B14" s="23"/>
      <c r="C14" s="29" t="s">
        <v>40</v>
      </c>
      <c r="D14" s="25"/>
    </row>
    <row r="15" spans="2:4" ht="13" x14ac:dyDescent="0.25">
      <c r="B15" s="23"/>
      <c r="C15" s="29"/>
      <c r="D15" s="25"/>
    </row>
    <row r="16" spans="2:4" ht="13" x14ac:dyDescent="0.25">
      <c r="B16" s="23"/>
      <c r="C16" s="28" t="s">
        <v>41</v>
      </c>
      <c r="D16" s="25"/>
    </row>
    <row r="17" spans="2:4" ht="39" x14ac:dyDescent="0.25">
      <c r="B17" s="23"/>
      <c r="C17" s="29" t="s">
        <v>42</v>
      </c>
      <c r="D17" s="25"/>
    </row>
    <row r="18" spans="2:4" ht="13" x14ac:dyDescent="0.25">
      <c r="B18" s="23"/>
      <c r="C18" s="29"/>
      <c r="D18" s="25"/>
    </row>
    <row r="19" spans="2:4" ht="13" x14ac:dyDescent="0.25">
      <c r="B19" s="23"/>
      <c r="C19" s="28" t="s">
        <v>43</v>
      </c>
      <c r="D19" s="25"/>
    </row>
    <row r="20" spans="2:4" ht="26" x14ac:dyDescent="0.25">
      <c r="B20" s="23"/>
      <c r="C20" s="29" t="s">
        <v>44</v>
      </c>
      <c r="D20" s="25"/>
    </row>
    <row r="21" spans="2:4" ht="13" x14ac:dyDescent="0.25">
      <c r="B21" s="23"/>
      <c r="C21" s="29"/>
      <c r="D21" s="25"/>
    </row>
    <row r="22" spans="2:4" ht="13" x14ac:dyDescent="0.25">
      <c r="B22" s="23"/>
      <c r="C22" s="28" t="s">
        <v>45</v>
      </c>
      <c r="D22" s="25"/>
    </row>
    <row r="23" spans="2:4" ht="13" x14ac:dyDescent="0.25">
      <c r="B23" s="23"/>
      <c r="C23" s="29" t="s">
        <v>46</v>
      </c>
      <c r="D23" s="25"/>
    </row>
    <row r="24" spans="2:4" ht="13" x14ac:dyDescent="0.25">
      <c r="B24" s="23"/>
      <c r="C24" s="29"/>
      <c r="D24" s="25"/>
    </row>
    <row r="25" spans="2:4" ht="13" x14ac:dyDescent="0.25">
      <c r="B25" s="23"/>
      <c r="C25" s="28" t="s">
        <v>47</v>
      </c>
      <c r="D25" s="25"/>
    </row>
    <row r="26" spans="2:4" ht="13" x14ac:dyDescent="0.25">
      <c r="B26" s="23"/>
      <c r="C26" s="29" t="s">
        <v>48</v>
      </c>
      <c r="D26" s="25"/>
    </row>
    <row r="27" spans="2:4" ht="13" x14ac:dyDescent="0.25">
      <c r="B27" s="23"/>
      <c r="C27" s="29"/>
      <c r="D27" s="25"/>
    </row>
    <row r="28" spans="2:4" ht="13" x14ac:dyDescent="0.25">
      <c r="B28" s="23"/>
      <c r="C28" s="28" t="s">
        <v>49</v>
      </c>
      <c r="D28" s="25"/>
    </row>
    <row r="29" spans="2:4" ht="13" x14ac:dyDescent="0.25">
      <c r="B29" s="23"/>
      <c r="C29" s="29" t="s">
        <v>50</v>
      </c>
      <c r="D29" s="25"/>
    </row>
    <row r="30" spans="2:4" ht="13" x14ac:dyDescent="0.25">
      <c r="B30" s="23"/>
      <c r="C30" s="29"/>
      <c r="D30" s="25"/>
    </row>
    <row r="31" spans="2:4" ht="13" x14ac:dyDescent="0.25">
      <c r="B31" s="23"/>
      <c r="C31" s="28" t="s">
        <v>51</v>
      </c>
      <c r="D31" s="25"/>
    </row>
    <row r="32" spans="2:4" ht="39" x14ac:dyDescent="0.25">
      <c r="B32" s="23"/>
      <c r="C32" s="29" t="s">
        <v>52</v>
      </c>
      <c r="D32" s="25"/>
    </row>
    <row r="33" spans="2:4" ht="13" x14ac:dyDescent="0.25">
      <c r="B33" s="23"/>
      <c r="C33" s="29"/>
      <c r="D33" s="25"/>
    </row>
    <row r="34" spans="2:4" ht="13" x14ac:dyDescent="0.25">
      <c r="B34" s="23"/>
      <c r="C34" s="28" t="s">
        <v>53</v>
      </c>
      <c r="D34" s="25"/>
    </row>
    <row r="35" spans="2:4" ht="13" x14ac:dyDescent="0.25">
      <c r="B35" s="23"/>
      <c r="C35" s="29" t="s">
        <v>50</v>
      </c>
      <c r="D35" s="25"/>
    </row>
    <row r="36" spans="2:4" ht="13" x14ac:dyDescent="0.25">
      <c r="B36" s="23"/>
      <c r="C36" s="29"/>
      <c r="D36" s="25"/>
    </row>
    <row r="37" spans="2:4" ht="13" x14ac:dyDescent="0.25">
      <c r="B37" s="23"/>
      <c r="C37" s="28" t="s">
        <v>54</v>
      </c>
      <c r="D37" s="25"/>
    </row>
    <row r="38" spans="2:4" ht="26" x14ac:dyDescent="0.25">
      <c r="B38" s="23"/>
      <c r="C38" s="29" t="s">
        <v>55</v>
      </c>
      <c r="D38" s="25"/>
    </row>
    <row r="39" spans="2:4" ht="13" x14ac:dyDescent="0.25">
      <c r="B39" s="23"/>
      <c r="C39" s="29"/>
      <c r="D39" s="25"/>
    </row>
    <row r="40" spans="2:4" ht="13" x14ac:dyDescent="0.25">
      <c r="B40" s="23"/>
      <c r="C40" s="28" t="s">
        <v>56</v>
      </c>
      <c r="D40" s="25"/>
    </row>
    <row r="41" spans="2:4" ht="13" x14ac:dyDescent="0.25">
      <c r="B41" s="23"/>
      <c r="C41" s="29" t="s">
        <v>57</v>
      </c>
      <c r="D41" s="25"/>
    </row>
    <row r="42" spans="2:4" ht="13" x14ac:dyDescent="0.25">
      <c r="B42" s="23"/>
      <c r="C42" s="29"/>
      <c r="D42" s="25"/>
    </row>
    <row r="43" spans="2:4" ht="13" x14ac:dyDescent="0.25">
      <c r="B43" s="23"/>
      <c r="C43" s="28" t="s">
        <v>58</v>
      </c>
      <c r="D43" s="25"/>
    </row>
    <row r="44" spans="2:4" ht="13" x14ac:dyDescent="0.25">
      <c r="B44" s="23"/>
      <c r="C44" s="29" t="s">
        <v>59</v>
      </c>
      <c r="D44" s="25"/>
    </row>
    <row r="45" spans="2:4" ht="13" x14ac:dyDescent="0.25">
      <c r="B45" s="23"/>
      <c r="C45" s="29"/>
      <c r="D45" s="25"/>
    </row>
    <row r="46" spans="2:4" ht="13" x14ac:dyDescent="0.25">
      <c r="B46" s="23"/>
      <c r="C46" s="28" t="s">
        <v>60</v>
      </c>
      <c r="D46" s="25"/>
    </row>
    <row r="47" spans="2:4" ht="13" x14ac:dyDescent="0.25">
      <c r="B47" s="23"/>
      <c r="C47" s="29" t="s">
        <v>61</v>
      </c>
      <c r="D47" s="25"/>
    </row>
    <row r="48" spans="2:4" ht="13" x14ac:dyDescent="0.25">
      <c r="B48" s="23"/>
      <c r="C48" s="29"/>
      <c r="D48" s="25"/>
    </row>
    <row r="49" spans="2:4" ht="13" x14ac:dyDescent="0.25">
      <c r="B49" s="23"/>
      <c r="C49" s="28" t="s">
        <v>62</v>
      </c>
      <c r="D49" s="25"/>
    </row>
    <row r="50" spans="2:4" ht="26" x14ac:dyDescent="0.25">
      <c r="B50" s="23"/>
      <c r="C50" s="29" t="s">
        <v>63</v>
      </c>
      <c r="D50" s="25"/>
    </row>
    <row r="51" spans="2:4" ht="13" x14ac:dyDescent="0.25">
      <c r="B51" s="23"/>
      <c r="C51" s="29"/>
      <c r="D51" s="25"/>
    </row>
    <row r="52" spans="2:4" ht="13" x14ac:dyDescent="0.25">
      <c r="B52" s="31"/>
      <c r="C52" s="30"/>
      <c r="D52" s="24"/>
    </row>
  </sheetData>
  <sheetProtection sheet="1" objects="1"/>
  <mergeCells count="1">
    <mergeCell ref="C2:D2"/>
  </mergeCells>
  <conditionalFormatting sqref="C2">
    <cfRule type="colorScale" priority="1">
      <colorScale>
        <cfvo type="min"/>
        <cfvo type="percentile" val="20"/>
        <cfvo type="max"/>
        <color theme="0"/>
        <color theme="0"/>
        <color theme="4"/>
      </colorScale>
    </cfRule>
  </conditionalFormatting>
  <hyperlinks>
    <hyperlink ref="C2:D2" location="'Table of contents'!A1" display="Table of contents" xr:uid="{00000000-0004-0000-0400-000000000000}"/>
  </hyperlinks>
  <pageMargins left="0.7" right="0.7" top="0.75" bottom="0.75" header="0.3" footer="0.3"/>
  <pageSetup paperSize="9" orientation="portrait"/>
  <drawing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tabColor theme="9"/>
  </sheetPr>
  <dimension ref="B1:AX15"/>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2178</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531</v>
      </c>
      <c r="C9" s="36" t="s">
        <v>2179</v>
      </c>
      <c r="D9" s="36" t="s">
        <v>2180</v>
      </c>
      <c r="E9" s="36" t="s">
        <v>2181</v>
      </c>
      <c r="F9" s="36" t="s">
        <v>2182</v>
      </c>
      <c r="G9" s="36" t="s">
        <v>2183</v>
      </c>
      <c r="H9" s="36" t="s">
        <v>2184</v>
      </c>
      <c r="I9" s="36" t="s">
        <v>2185</v>
      </c>
      <c r="J9" s="36" t="s">
        <v>2186</v>
      </c>
      <c r="K9" s="36" t="s">
        <v>2187</v>
      </c>
      <c r="L9" s="36" t="s">
        <v>2188</v>
      </c>
      <c r="M9" s="36" t="s">
        <v>2189</v>
      </c>
      <c r="N9" s="36" t="s">
        <v>2190</v>
      </c>
      <c r="O9" s="36" t="s">
        <v>2191</v>
      </c>
      <c r="P9" s="36" t="s">
        <v>2192</v>
      </c>
      <c r="Q9" s="36" t="s">
        <v>2193</v>
      </c>
      <c r="R9" s="36" t="s">
        <v>2194</v>
      </c>
      <c r="S9" s="36" t="s">
        <v>2195</v>
      </c>
      <c r="T9" s="36" t="s">
        <v>2196</v>
      </c>
      <c r="U9" s="36" t="s">
        <v>2197</v>
      </c>
      <c r="V9" s="36" t="s">
        <v>2198</v>
      </c>
      <c r="W9" s="36" t="s">
        <v>2199</v>
      </c>
      <c r="X9" s="36" t="s">
        <v>2200</v>
      </c>
      <c r="Y9" s="36" t="s">
        <v>2201</v>
      </c>
      <c r="Z9" s="36" t="s">
        <v>2202</v>
      </c>
      <c r="AA9" s="36" t="s">
        <v>2203</v>
      </c>
      <c r="AB9" s="36" t="s">
        <v>2204</v>
      </c>
      <c r="AC9" s="36" t="s">
        <v>2205</v>
      </c>
      <c r="AD9" s="36" t="s">
        <v>2206</v>
      </c>
      <c r="AE9" s="36" t="s">
        <v>2207</v>
      </c>
      <c r="AF9" s="36" t="s">
        <v>2208</v>
      </c>
      <c r="AG9" s="36" t="s">
        <v>2209</v>
      </c>
      <c r="AH9" s="36" t="s">
        <v>2210</v>
      </c>
      <c r="AI9" s="36" t="s">
        <v>2211</v>
      </c>
      <c r="AJ9" s="36" t="s">
        <v>2212</v>
      </c>
      <c r="AK9" s="36" t="s">
        <v>1722</v>
      </c>
      <c r="AL9" s="36" t="s">
        <v>2213</v>
      </c>
      <c r="AM9" s="36" t="s">
        <v>2214</v>
      </c>
      <c r="AN9" s="36" t="s">
        <v>2215</v>
      </c>
      <c r="AO9" s="36" t="s">
        <v>2216</v>
      </c>
      <c r="AP9" s="36" t="s">
        <v>2217</v>
      </c>
      <c r="AQ9" s="36" t="s">
        <v>2218</v>
      </c>
      <c r="AR9" s="36" t="s">
        <v>2219</v>
      </c>
      <c r="AS9" s="36" t="s">
        <v>2218</v>
      </c>
      <c r="AT9" s="36" t="s">
        <v>2220</v>
      </c>
      <c r="AU9" s="36" t="s">
        <v>2221</v>
      </c>
      <c r="AV9" s="36" t="s">
        <v>2222</v>
      </c>
      <c r="AW9" s="36" t="s">
        <v>2223</v>
      </c>
      <c r="AX9" s="48" t="s">
        <v>2224</v>
      </c>
    </row>
    <row r="10" spans="2:50" x14ac:dyDescent="0.25">
      <c r="B10" s="44" t="s">
        <v>555</v>
      </c>
      <c r="C10" s="35" t="s">
        <v>1956</v>
      </c>
      <c r="D10" s="35" t="s">
        <v>2225</v>
      </c>
      <c r="E10" s="35" t="s">
        <v>1958</v>
      </c>
      <c r="F10" s="35" t="s">
        <v>2226</v>
      </c>
      <c r="G10" s="35" t="s">
        <v>1956</v>
      </c>
      <c r="H10" s="35" t="s">
        <v>1957</v>
      </c>
      <c r="I10" s="35" t="s">
        <v>2173</v>
      </c>
      <c r="J10" s="35" t="s">
        <v>2227</v>
      </c>
      <c r="K10" s="35" t="s">
        <v>1964</v>
      </c>
      <c r="L10" s="35" t="s">
        <v>2228</v>
      </c>
      <c r="M10" s="35" t="s">
        <v>1948</v>
      </c>
      <c r="N10" s="35" t="s">
        <v>2229</v>
      </c>
      <c r="O10" s="35" t="s">
        <v>1964</v>
      </c>
      <c r="P10" s="35" t="s">
        <v>1965</v>
      </c>
      <c r="Q10" s="35" t="s">
        <v>1960</v>
      </c>
      <c r="R10" s="35" t="s">
        <v>1961</v>
      </c>
      <c r="S10" s="35" t="s">
        <v>2171</v>
      </c>
      <c r="T10" s="35" t="s">
        <v>2230</v>
      </c>
      <c r="U10" s="35" t="s">
        <v>2171</v>
      </c>
      <c r="V10" s="35" t="s">
        <v>2230</v>
      </c>
      <c r="W10" s="35" t="s">
        <v>2173</v>
      </c>
      <c r="X10" s="35" t="s">
        <v>2231</v>
      </c>
      <c r="Y10" s="35" t="s">
        <v>1962</v>
      </c>
      <c r="Z10" s="35" t="s">
        <v>1961</v>
      </c>
      <c r="AA10" s="35" t="s">
        <v>1956</v>
      </c>
      <c r="AB10" s="35" t="s">
        <v>2232</v>
      </c>
      <c r="AC10" s="35" t="s">
        <v>2171</v>
      </c>
      <c r="AD10" s="35" t="s">
        <v>2172</v>
      </c>
      <c r="AE10" s="35" t="s">
        <v>2175</v>
      </c>
      <c r="AF10" s="35" t="s">
        <v>2233</v>
      </c>
      <c r="AG10" s="35" t="s">
        <v>1960</v>
      </c>
      <c r="AH10" s="35" t="s">
        <v>1966</v>
      </c>
      <c r="AI10" s="35" t="s">
        <v>1960</v>
      </c>
      <c r="AJ10" s="35" t="s">
        <v>2233</v>
      </c>
      <c r="AK10" s="35" t="s">
        <v>2171</v>
      </c>
      <c r="AL10" s="35" t="s">
        <v>2172</v>
      </c>
      <c r="AM10" s="35" t="s">
        <v>2175</v>
      </c>
      <c r="AN10" s="35" t="s">
        <v>2233</v>
      </c>
      <c r="AO10" s="35" t="s">
        <v>2171</v>
      </c>
      <c r="AP10" s="35" t="s">
        <v>2230</v>
      </c>
      <c r="AQ10" s="35" t="s">
        <v>2171</v>
      </c>
      <c r="AR10" s="35" t="s">
        <v>2172</v>
      </c>
      <c r="AS10" s="35" t="s">
        <v>2167</v>
      </c>
      <c r="AT10" s="35" t="s">
        <v>1968</v>
      </c>
      <c r="AU10" s="35" t="s">
        <v>1977</v>
      </c>
      <c r="AV10" s="35" t="s">
        <v>1978</v>
      </c>
      <c r="AW10" s="35" t="s">
        <v>1967</v>
      </c>
      <c r="AX10" s="47" t="s">
        <v>1968</v>
      </c>
    </row>
    <row r="11" spans="2:50" x14ac:dyDescent="0.25">
      <c r="B11" s="43" t="s">
        <v>566</v>
      </c>
      <c r="C11" s="36" t="s">
        <v>2234</v>
      </c>
      <c r="D11" s="36" t="s">
        <v>2235</v>
      </c>
      <c r="E11" s="36" t="s">
        <v>2019</v>
      </c>
      <c r="F11" s="36" t="s">
        <v>2236</v>
      </c>
      <c r="G11" s="36" t="s">
        <v>2237</v>
      </c>
      <c r="H11" s="36" t="s">
        <v>2238</v>
      </c>
      <c r="I11" s="36" t="s">
        <v>2239</v>
      </c>
      <c r="J11" s="36" t="s">
        <v>2240</v>
      </c>
      <c r="K11" s="36" t="s">
        <v>2239</v>
      </c>
      <c r="L11" s="36" t="s">
        <v>2241</v>
      </c>
      <c r="M11" s="36" t="s">
        <v>2242</v>
      </c>
      <c r="N11" s="36" t="s">
        <v>2243</v>
      </c>
      <c r="O11" s="36" t="s">
        <v>2149</v>
      </c>
      <c r="P11" s="36" t="s">
        <v>2244</v>
      </c>
      <c r="Q11" s="36" t="s">
        <v>2242</v>
      </c>
      <c r="R11" s="36" t="s">
        <v>2245</v>
      </c>
      <c r="S11" s="36" t="s">
        <v>2023</v>
      </c>
      <c r="T11" s="36" t="s">
        <v>2024</v>
      </c>
      <c r="U11" s="36" t="s">
        <v>2147</v>
      </c>
      <c r="V11" s="36" t="s">
        <v>2246</v>
      </c>
      <c r="W11" s="36" t="s">
        <v>2239</v>
      </c>
      <c r="X11" s="36" t="s">
        <v>2241</v>
      </c>
      <c r="Y11" s="36" t="s">
        <v>2153</v>
      </c>
      <c r="Z11" s="36" t="s">
        <v>2247</v>
      </c>
      <c r="AA11" s="36" t="s">
        <v>2023</v>
      </c>
      <c r="AB11" s="36" t="s">
        <v>2248</v>
      </c>
      <c r="AC11" s="36" t="s">
        <v>2149</v>
      </c>
      <c r="AD11" s="36" t="s">
        <v>2150</v>
      </c>
      <c r="AE11" s="36" t="s">
        <v>2239</v>
      </c>
      <c r="AF11" s="36" t="s">
        <v>2249</v>
      </c>
      <c r="AG11" s="36" t="s">
        <v>2151</v>
      </c>
      <c r="AH11" s="36" t="s">
        <v>2250</v>
      </c>
      <c r="AI11" s="36" t="s">
        <v>2141</v>
      </c>
      <c r="AJ11" s="36" t="s">
        <v>2143</v>
      </c>
      <c r="AK11" s="36" t="s">
        <v>2251</v>
      </c>
      <c r="AL11" s="36" t="s">
        <v>2252</v>
      </c>
      <c r="AM11" s="36" t="s">
        <v>2144</v>
      </c>
      <c r="AN11" s="36" t="s">
        <v>2146</v>
      </c>
      <c r="AO11" s="36" t="s">
        <v>2151</v>
      </c>
      <c r="AP11" s="36" t="s">
        <v>2253</v>
      </c>
      <c r="AQ11" s="36" t="s">
        <v>2141</v>
      </c>
      <c r="AR11" s="36" t="s">
        <v>2254</v>
      </c>
      <c r="AS11" s="36" t="s">
        <v>2255</v>
      </c>
      <c r="AT11" s="36" t="s">
        <v>2256</v>
      </c>
      <c r="AU11" s="36" t="s">
        <v>2138</v>
      </c>
      <c r="AV11" s="36" t="s">
        <v>2257</v>
      </c>
      <c r="AW11" s="36" t="s">
        <v>1948</v>
      </c>
      <c r="AX11" s="48" t="s">
        <v>2258</v>
      </c>
    </row>
    <row r="12" spans="2:50" x14ac:dyDescent="0.25">
      <c r="B12" s="44" t="s">
        <v>585</v>
      </c>
      <c r="C12" s="35" t="s">
        <v>1973</v>
      </c>
      <c r="D12" s="35" t="s">
        <v>2259</v>
      </c>
      <c r="E12" s="35" t="s">
        <v>1979</v>
      </c>
      <c r="F12" s="35" t="s">
        <v>2259</v>
      </c>
      <c r="G12" s="35" t="s">
        <v>1973</v>
      </c>
      <c r="H12" s="35" t="s">
        <v>2260</v>
      </c>
      <c r="I12" s="35" t="s">
        <v>2161</v>
      </c>
      <c r="J12" s="35" t="s">
        <v>2261</v>
      </c>
      <c r="K12" s="35" t="s">
        <v>2161</v>
      </c>
      <c r="L12" s="35" t="s">
        <v>2261</v>
      </c>
      <c r="M12" s="35" t="s">
        <v>2170</v>
      </c>
      <c r="N12" s="35" t="s">
        <v>2261</v>
      </c>
      <c r="O12" s="35" t="s">
        <v>1977</v>
      </c>
      <c r="P12" s="35" t="s">
        <v>1978</v>
      </c>
      <c r="Q12" s="35" t="s">
        <v>1967</v>
      </c>
      <c r="R12" s="35" t="s">
        <v>1968</v>
      </c>
      <c r="S12" s="35" t="s">
        <v>1962</v>
      </c>
      <c r="T12" s="35" t="s">
        <v>2166</v>
      </c>
      <c r="U12" s="35" t="s">
        <v>2176</v>
      </c>
      <c r="V12" s="35" t="s">
        <v>2177</v>
      </c>
      <c r="W12" s="35" t="s">
        <v>2262</v>
      </c>
      <c r="X12" s="35" t="s">
        <v>2263</v>
      </c>
      <c r="Y12" s="35" t="s">
        <v>2262</v>
      </c>
      <c r="Z12" s="35" t="s">
        <v>2264</v>
      </c>
      <c r="AA12" s="35" t="s">
        <v>2176</v>
      </c>
      <c r="AB12" s="35" t="s">
        <v>2177</v>
      </c>
      <c r="AC12" s="35" t="s">
        <v>2262</v>
      </c>
      <c r="AD12" s="35" t="s">
        <v>2264</v>
      </c>
      <c r="AE12" s="35" t="s">
        <v>1958</v>
      </c>
      <c r="AF12" s="35" t="s">
        <v>1959</v>
      </c>
      <c r="AG12" s="35" t="s">
        <v>2173</v>
      </c>
      <c r="AH12" s="35" t="s">
        <v>2232</v>
      </c>
      <c r="AI12" s="35" t="s">
        <v>2134</v>
      </c>
      <c r="AJ12" s="35" t="s">
        <v>2265</v>
      </c>
      <c r="AK12" s="35" t="s">
        <v>1952</v>
      </c>
      <c r="AL12" s="35" t="s">
        <v>1955</v>
      </c>
      <c r="AM12" s="35" t="s">
        <v>2130</v>
      </c>
      <c r="AN12" s="35" t="s">
        <v>2266</v>
      </c>
      <c r="AO12" s="35" t="s">
        <v>2262</v>
      </c>
      <c r="AP12" s="35" t="s">
        <v>2264</v>
      </c>
      <c r="AQ12" s="35" t="s">
        <v>1952</v>
      </c>
      <c r="AR12" s="35" t="s">
        <v>1955</v>
      </c>
      <c r="AS12" s="35" t="s">
        <v>2175</v>
      </c>
      <c r="AT12" s="35" t="s">
        <v>2233</v>
      </c>
      <c r="AU12" s="35" t="s">
        <v>1958</v>
      </c>
      <c r="AV12" s="35" t="s">
        <v>1959</v>
      </c>
      <c r="AW12" s="35" t="s">
        <v>1962</v>
      </c>
      <c r="AX12" s="47" t="s">
        <v>2166</v>
      </c>
    </row>
    <row r="13" spans="2:50" x14ac:dyDescent="0.25">
      <c r="B13" s="43" t="s">
        <v>599</v>
      </c>
      <c r="C13" s="36" t="s">
        <v>2009</v>
      </c>
      <c r="D13" s="36" t="s">
        <v>2267</v>
      </c>
      <c r="E13" s="36" t="s">
        <v>2013</v>
      </c>
      <c r="F13" s="36" t="s">
        <v>2268</v>
      </c>
      <c r="G13" s="36" t="s">
        <v>2005</v>
      </c>
      <c r="H13" s="36" t="s">
        <v>2269</v>
      </c>
      <c r="I13" s="36" t="s">
        <v>2270</v>
      </c>
      <c r="J13" s="36" t="s">
        <v>2271</v>
      </c>
      <c r="K13" s="36" t="s">
        <v>2272</v>
      </c>
      <c r="L13" s="36" t="s">
        <v>2273</v>
      </c>
      <c r="M13" s="36" t="s">
        <v>2272</v>
      </c>
      <c r="N13" s="36" t="s">
        <v>2274</v>
      </c>
      <c r="O13" s="36" t="s">
        <v>2275</v>
      </c>
      <c r="P13" s="36" t="s">
        <v>2276</v>
      </c>
      <c r="Q13" s="36" t="s">
        <v>1989</v>
      </c>
      <c r="R13" s="36" t="s">
        <v>2277</v>
      </c>
      <c r="S13" s="36" t="s">
        <v>1903</v>
      </c>
      <c r="T13" s="36" t="s">
        <v>1904</v>
      </c>
      <c r="U13" s="36" t="s">
        <v>1897</v>
      </c>
      <c r="V13" s="36" t="s">
        <v>1898</v>
      </c>
      <c r="W13" s="36" t="s">
        <v>1800</v>
      </c>
      <c r="X13" s="36" t="s">
        <v>2278</v>
      </c>
      <c r="Y13" s="36" t="s">
        <v>1802</v>
      </c>
      <c r="Z13" s="36" t="s">
        <v>2279</v>
      </c>
      <c r="AA13" s="36" t="s">
        <v>2280</v>
      </c>
      <c r="AB13" s="36" t="s">
        <v>2281</v>
      </c>
      <c r="AC13" s="36" t="s">
        <v>2111</v>
      </c>
      <c r="AD13" s="36" t="s">
        <v>2282</v>
      </c>
      <c r="AE13" s="36" t="s">
        <v>2283</v>
      </c>
      <c r="AF13" s="36" t="s">
        <v>2284</v>
      </c>
      <c r="AG13" s="36" t="s">
        <v>2285</v>
      </c>
      <c r="AH13" s="36" t="s">
        <v>2286</v>
      </c>
      <c r="AI13" s="36" t="s">
        <v>1769</v>
      </c>
      <c r="AJ13" s="36" t="s">
        <v>1770</v>
      </c>
      <c r="AK13" s="36" t="s">
        <v>1775</v>
      </c>
      <c r="AL13" s="36" t="s">
        <v>1776</v>
      </c>
      <c r="AM13" s="36" t="s">
        <v>2051</v>
      </c>
      <c r="AN13" s="36" t="s">
        <v>1776</v>
      </c>
      <c r="AO13" s="36" t="s">
        <v>2124</v>
      </c>
      <c r="AP13" s="36" t="s">
        <v>2129</v>
      </c>
      <c r="AQ13" s="36" t="s">
        <v>2287</v>
      </c>
      <c r="AR13" s="36" t="s">
        <v>2288</v>
      </c>
      <c r="AS13" s="36" t="s">
        <v>1779</v>
      </c>
      <c r="AT13" s="36" t="s">
        <v>2289</v>
      </c>
      <c r="AU13" s="36" t="s">
        <v>2290</v>
      </c>
      <c r="AV13" s="36" t="s">
        <v>2291</v>
      </c>
      <c r="AW13" s="36" t="s">
        <v>2292</v>
      </c>
      <c r="AX13" s="48" t="s">
        <v>2293</v>
      </c>
    </row>
    <row r="14" spans="2:50" x14ac:dyDescent="0.25">
      <c r="B14" s="44" t="s">
        <v>620</v>
      </c>
      <c r="C14" s="35" t="s">
        <v>1960</v>
      </c>
      <c r="D14" s="35" t="s">
        <v>2294</v>
      </c>
      <c r="E14" s="35" t="s">
        <v>2171</v>
      </c>
      <c r="F14" s="35" t="s">
        <v>2166</v>
      </c>
      <c r="G14" s="35" t="s">
        <v>1962</v>
      </c>
      <c r="H14" s="35" t="s">
        <v>2295</v>
      </c>
      <c r="I14" s="35" t="s">
        <v>2171</v>
      </c>
      <c r="J14" s="35" t="s">
        <v>2230</v>
      </c>
      <c r="K14" s="35" t="s">
        <v>2171</v>
      </c>
      <c r="L14" s="35" t="s">
        <v>2230</v>
      </c>
      <c r="M14" s="35" t="s">
        <v>2171</v>
      </c>
      <c r="N14" s="35" t="s">
        <v>2172</v>
      </c>
      <c r="O14" s="35" t="s">
        <v>2171</v>
      </c>
      <c r="P14" s="35" t="s">
        <v>2166</v>
      </c>
      <c r="Q14" s="35" t="s">
        <v>2171</v>
      </c>
      <c r="R14" s="35" t="s">
        <v>2230</v>
      </c>
      <c r="S14" s="35" t="s">
        <v>2175</v>
      </c>
      <c r="T14" s="35" t="s">
        <v>2233</v>
      </c>
      <c r="U14" s="35" t="s">
        <v>2175</v>
      </c>
      <c r="V14" s="35" t="s">
        <v>2233</v>
      </c>
      <c r="W14" s="35" t="s">
        <v>1964</v>
      </c>
      <c r="X14" s="35" t="s">
        <v>2228</v>
      </c>
      <c r="Y14" s="35" t="s">
        <v>1960</v>
      </c>
      <c r="Z14" s="35" t="s">
        <v>1961</v>
      </c>
      <c r="AA14" s="35" t="s">
        <v>1960</v>
      </c>
      <c r="AB14" s="35" t="s">
        <v>1961</v>
      </c>
      <c r="AC14" s="35" t="s">
        <v>2175</v>
      </c>
      <c r="AD14" s="35" t="s">
        <v>2296</v>
      </c>
      <c r="AE14" s="35" t="s">
        <v>2176</v>
      </c>
      <c r="AF14" s="35" t="s">
        <v>2297</v>
      </c>
      <c r="AG14" s="35" t="s">
        <v>1964</v>
      </c>
      <c r="AH14" s="35" t="s">
        <v>1965</v>
      </c>
      <c r="AI14" s="35" t="s">
        <v>1958</v>
      </c>
      <c r="AJ14" s="35" t="s">
        <v>1959</v>
      </c>
      <c r="AK14" s="35" t="s">
        <v>1964</v>
      </c>
      <c r="AL14" s="35" t="s">
        <v>2231</v>
      </c>
      <c r="AM14" s="35" t="s">
        <v>1956</v>
      </c>
      <c r="AN14" s="35" t="s">
        <v>2232</v>
      </c>
      <c r="AO14" s="35" t="s">
        <v>1958</v>
      </c>
      <c r="AP14" s="35" t="s">
        <v>1959</v>
      </c>
      <c r="AQ14" s="35" t="s">
        <v>1956</v>
      </c>
      <c r="AR14" s="35" t="s">
        <v>2297</v>
      </c>
      <c r="AS14" s="35" t="s">
        <v>1960</v>
      </c>
      <c r="AT14" s="35" t="s">
        <v>1961</v>
      </c>
      <c r="AU14" s="35" t="s">
        <v>1956</v>
      </c>
      <c r="AV14" s="35" t="s">
        <v>1957</v>
      </c>
      <c r="AW14" s="35" t="s">
        <v>2175</v>
      </c>
      <c r="AX14" s="47" t="s">
        <v>2233</v>
      </c>
    </row>
    <row r="15" spans="2:50" x14ac:dyDescent="0.25">
      <c r="B15" s="45" t="s">
        <v>629</v>
      </c>
      <c r="C15" s="37" t="s">
        <v>1975</v>
      </c>
      <c r="D15" s="37" t="s">
        <v>2162</v>
      </c>
      <c r="E15" s="37" t="s">
        <v>1979</v>
      </c>
      <c r="F15" s="37" t="s">
        <v>1980</v>
      </c>
      <c r="G15" s="37" t="s">
        <v>1975</v>
      </c>
      <c r="H15" s="37" t="s">
        <v>2260</v>
      </c>
      <c r="I15" s="37" t="s">
        <v>1973</v>
      </c>
      <c r="J15" s="37" t="s">
        <v>2259</v>
      </c>
      <c r="K15" s="37" t="s">
        <v>2161</v>
      </c>
      <c r="L15" s="37" t="s">
        <v>2298</v>
      </c>
      <c r="M15" s="37" t="s">
        <v>1975</v>
      </c>
      <c r="N15" s="37" t="s">
        <v>1976</v>
      </c>
      <c r="O15" s="37" t="s">
        <v>1975</v>
      </c>
      <c r="P15" s="37" t="s">
        <v>1976</v>
      </c>
      <c r="Q15" s="37" t="s">
        <v>2170</v>
      </c>
      <c r="R15" s="37" t="s">
        <v>2299</v>
      </c>
      <c r="S15" s="37" t="s">
        <v>1977</v>
      </c>
      <c r="T15" s="37" t="s">
        <v>2300</v>
      </c>
      <c r="U15" s="37" t="s">
        <v>1967</v>
      </c>
      <c r="V15" s="37" t="s">
        <v>1968</v>
      </c>
      <c r="W15" s="37" t="s">
        <v>1969</v>
      </c>
      <c r="X15" s="37" t="s">
        <v>1970</v>
      </c>
      <c r="Y15" s="37" t="s">
        <v>2167</v>
      </c>
      <c r="Z15" s="37" t="s">
        <v>2168</v>
      </c>
      <c r="AA15" s="37" t="s">
        <v>1967</v>
      </c>
      <c r="AB15" s="37" t="s">
        <v>1968</v>
      </c>
      <c r="AC15" s="37" t="s">
        <v>2175</v>
      </c>
      <c r="AD15" s="37" t="s">
        <v>2233</v>
      </c>
      <c r="AE15" s="37" t="s">
        <v>1962</v>
      </c>
      <c r="AF15" s="37" t="s">
        <v>2166</v>
      </c>
      <c r="AG15" s="37" t="s">
        <v>2175</v>
      </c>
      <c r="AH15" s="37" t="s">
        <v>2233</v>
      </c>
      <c r="AI15" s="37" t="s">
        <v>2175</v>
      </c>
      <c r="AJ15" s="37" t="s">
        <v>2233</v>
      </c>
      <c r="AK15" s="37" t="s">
        <v>1956</v>
      </c>
      <c r="AL15" s="37" t="s">
        <v>2232</v>
      </c>
      <c r="AM15" s="37" t="s">
        <v>2175</v>
      </c>
      <c r="AN15" s="37" t="s">
        <v>2296</v>
      </c>
      <c r="AO15" s="37" t="s">
        <v>1958</v>
      </c>
      <c r="AP15" s="37" t="s">
        <v>1959</v>
      </c>
      <c r="AQ15" s="37" t="s">
        <v>2173</v>
      </c>
      <c r="AR15" s="37" t="s">
        <v>2232</v>
      </c>
      <c r="AS15" s="37" t="s">
        <v>1964</v>
      </c>
      <c r="AT15" s="37" t="s">
        <v>2231</v>
      </c>
      <c r="AU15" s="37" t="s">
        <v>1958</v>
      </c>
      <c r="AV15" s="37" t="s">
        <v>1959</v>
      </c>
      <c r="AW15" s="37" t="s">
        <v>1958</v>
      </c>
      <c r="AX15" s="49" t="s">
        <v>2301</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100-000000000000}"/>
    <hyperlink ref="C2" location="'Table of contents'!A1" display="Table of Contents" xr:uid="{00000000-0004-0000-3100-000001000000}"/>
  </hyperlinks>
  <pageMargins left="0.7" right="0.7" top="0.75" bottom="0.75" header="0.3" footer="0.3"/>
  <pageSetup paperSize="9" orientation="portrait"/>
  <drawing r:id="rId1"/>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tabColor theme="9"/>
  </sheetPr>
  <dimension ref="B1:AX10"/>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2302</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637</v>
      </c>
      <c r="C9" s="36" t="s">
        <v>2303</v>
      </c>
      <c r="D9" s="36" t="s">
        <v>2304</v>
      </c>
      <c r="E9" s="36" t="s">
        <v>2305</v>
      </c>
      <c r="F9" s="36" t="s">
        <v>2306</v>
      </c>
      <c r="G9" s="36" t="s">
        <v>2307</v>
      </c>
      <c r="H9" s="36" t="s">
        <v>2308</v>
      </c>
      <c r="I9" s="36" t="s">
        <v>2309</v>
      </c>
      <c r="J9" s="36" t="s">
        <v>2310</v>
      </c>
      <c r="K9" s="36" t="s">
        <v>2307</v>
      </c>
      <c r="L9" s="36" t="s">
        <v>2311</v>
      </c>
      <c r="M9" s="36" t="s">
        <v>2312</v>
      </c>
      <c r="N9" s="36" t="s">
        <v>2313</v>
      </c>
      <c r="O9" s="36" t="s">
        <v>2305</v>
      </c>
      <c r="P9" s="36" t="s">
        <v>2314</v>
      </c>
      <c r="Q9" s="36" t="s">
        <v>2315</v>
      </c>
      <c r="R9" s="36" t="s">
        <v>2316</v>
      </c>
      <c r="S9" s="36" t="s">
        <v>2317</v>
      </c>
      <c r="T9" s="36" t="s">
        <v>2318</v>
      </c>
      <c r="U9" s="36" t="s">
        <v>2305</v>
      </c>
      <c r="V9" s="36" t="s">
        <v>2306</v>
      </c>
      <c r="W9" s="36" t="s">
        <v>2319</v>
      </c>
      <c r="X9" s="36" t="s">
        <v>2320</v>
      </c>
      <c r="Y9" s="36" t="s">
        <v>2317</v>
      </c>
      <c r="Z9" s="36" t="s">
        <v>2318</v>
      </c>
      <c r="AA9" s="36" t="s">
        <v>2315</v>
      </c>
      <c r="AB9" s="36" t="s">
        <v>2316</v>
      </c>
      <c r="AC9" s="36" t="s">
        <v>2317</v>
      </c>
      <c r="AD9" s="36" t="s">
        <v>2321</v>
      </c>
      <c r="AE9" s="36" t="s">
        <v>2315</v>
      </c>
      <c r="AF9" s="36" t="s">
        <v>2316</v>
      </c>
      <c r="AG9" s="36" t="s">
        <v>2305</v>
      </c>
      <c r="AH9" s="36" t="s">
        <v>2306</v>
      </c>
      <c r="AI9" s="36" t="s">
        <v>2315</v>
      </c>
      <c r="AJ9" s="36" t="s">
        <v>2316</v>
      </c>
      <c r="AK9" s="36" t="s">
        <v>2317</v>
      </c>
      <c r="AL9" s="36" t="s">
        <v>2321</v>
      </c>
      <c r="AM9" s="36" t="s">
        <v>2317</v>
      </c>
      <c r="AN9" s="36" t="s">
        <v>2321</v>
      </c>
      <c r="AO9" s="36" t="s">
        <v>2322</v>
      </c>
      <c r="AP9" s="36" t="s">
        <v>2323</v>
      </c>
      <c r="AQ9" s="36" t="s">
        <v>2307</v>
      </c>
      <c r="AR9" s="36" t="s">
        <v>2324</v>
      </c>
      <c r="AS9" s="36" t="s">
        <v>2322</v>
      </c>
      <c r="AT9" s="36" t="s">
        <v>2325</v>
      </c>
      <c r="AU9" s="36" t="s">
        <v>2315</v>
      </c>
      <c r="AV9" s="36" t="s">
        <v>2306</v>
      </c>
      <c r="AW9" s="36" t="s">
        <v>2319</v>
      </c>
      <c r="AX9" s="48" t="s">
        <v>2326</v>
      </c>
    </row>
    <row r="10" spans="2:50" x14ac:dyDescent="0.25">
      <c r="B10" s="51" t="s">
        <v>661</v>
      </c>
      <c r="C10" s="50" t="s">
        <v>1960</v>
      </c>
      <c r="D10" s="50" t="s">
        <v>2294</v>
      </c>
      <c r="E10" s="50" t="s">
        <v>1967</v>
      </c>
      <c r="F10" s="50" t="s">
        <v>1968</v>
      </c>
      <c r="G10" s="50" t="s">
        <v>1977</v>
      </c>
      <c r="H10" s="50" t="s">
        <v>2165</v>
      </c>
      <c r="I10" s="50" t="s">
        <v>1964</v>
      </c>
      <c r="J10" s="50" t="s">
        <v>2228</v>
      </c>
      <c r="K10" s="50" t="s">
        <v>1977</v>
      </c>
      <c r="L10" s="50" t="s">
        <v>1978</v>
      </c>
      <c r="M10" s="50" t="s">
        <v>2175</v>
      </c>
      <c r="N10" s="50" t="s">
        <v>1965</v>
      </c>
      <c r="O10" s="50" t="s">
        <v>1967</v>
      </c>
      <c r="P10" s="50" t="s">
        <v>2327</v>
      </c>
      <c r="Q10" s="50" t="s">
        <v>2167</v>
      </c>
      <c r="R10" s="50" t="s">
        <v>2168</v>
      </c>
      <c r="S10" s="50" t="s">
        <v>1969</v>
      </c>
      <c r="T10" s="50" t="s">
        <v>2328</v>
      </c>
      <c r="U10" s="50" t="s">
        <v>1967</v>
      </c>
      <c r="V10" s="50" t="s">
        <v>1968</v>
      </c>
      <c r="W10" s="50" t="s">
        <v>2171</v>
      </c>
      <c r="X10" s="50" t="s">
        <v>2230</v>
      </c>
      <c r="Y10" s="50" t="s">
        <v>1969</v>
      </c>
      <c r="Z10" s="50" t="s">
        <v>2328</v>
      </c>
      <c r="AA10" s="50" t="s">
        <v>2167</v>
      </c>
      <c r="AB10" s="50" t="s">
        <v>2168</v>
      </c>
      <c r="AC10" s="50" t="s">
        <v>1969</v>
      </c>
      <c r="AD10" s="50" t="s">
        <v>1970</v>
      </c>
      <c r="AE10" s="50" t="s">
        <v>2167</v>
      </c>
      <c r="AF10" s="50" t="s">
        <v>2168</v>
      </c>
      <c r="AG10" s="50" t="s">
        <v>1967</v>
      </c>
      <c r="AH10" s="50" t="s">
        <v>1968</v>
      </c>
      <c r="AI10" s="50" t="s">
        <v>2167</v>
      </c>
      <c r="AJ10" s="50" t="s">
        <v>2168</v>
      </c>
      <c r="AK10" s="50" t="s">
        <v>1969</v>
      </c>
      <c r="AL10" s="50" t="s">
        <v>1970</v>
      </c>
      <c r="AM10" s="50" t="s">
        <v>1969</v>
      </c>
      <c r="AN10" s="50" t="s">
        <v>1970</v>
      </c>
      <c r="AO10" s="50" t="s">
        <v>1971</v>
      </c>
      <c r="AP10" s="50" t="s">
        <v>1972</v>
      </c>
      <c r="AQ10" s="50" t="s">
        <v>1977</v>
      </c>
      <c r="AR10" s="50" t="s">
        <v>2300</v>
      </c>
      <c r="AS10" s="50" t="s">
        <v>1971</v>
      </c>
      <c r="AT10" s="50" t="s">
        <v>2163</v>
      </c>
      <c r="AU10" s="50" t="s">
        <v>2167</v>
      </c>
      <c r="AV10" s="50" t="s">
        <v>1968</v>
      </c>
      <c r="AW10" s="50" t="s">
        <v>2171</v>
      </c>
      <c r="AX10" s="52" t="s">
        <v>2172</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200-000000000000}"/>
    <hyperlink ref="C2" location="'Table of contents'!A1" display="Table of Contents" xr:uid="{00000000-0004-0000-3200-000001000000}"/>
  </hyperlinks>
  <pageMargins left="0.7" right="0.7" top="0.75" bottom="0.75" header="0.3" footer="0.3"/>
  <pageSetup paperSize="9" orientation="portrait"/>
  <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tabColor theme="9"/>
  </sheetPr>
  <dimension ref="B1:AX14"/>
  <sheetViews>
    <sheetView showGridLines="0" showRowColHeaders="0" workbookViewId="0">
      <pane xSplit="2" ySplit="8" topLeftCell="E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2329</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373</v>
      </c>
      <c r="C9" s="36" t="s">
        <v>2234</v>
      </c>
      <c r="D9" s="36" t="s">
        <v>2330</v>
      </c>
      <c r="E9" s="36" t="s">
        <v>2331</v>
      </c>
      <c r="F9" s="36" t="s">
        <v>2332</v>
      </c>
      <c r="G9" s="36" t="s">
        <v>2155</v>
      </c>
      <c r="H9" s="36" t="s">
        <v>2333</v>
      </c>
      <c r="I9" s="36" t="s">
        <v>2158</v>
      </c>
      <c r="J9" s="36" t="s">
        <v>2334</v>
      </c>
      <c r="K9" s="36" t="s">
        <v>2021</v>
      </c>
      <c r="L9" s="36" t="s">
        <v>2335</v>
      </c>
      <c r="M9" s="36" t="s">
        <v>2149</v>
      </c>
      <c r="N9" s="36" t="s">
        <v>2336</v>
      </c>
      <c r="O9" s="36" t="s">
        <v>2153</v>
      </c>
      <c r="P9" s="36" t="s">
        <v>2337</v>
      </c>
      <c r="Q9" s="36" t="s">
        <v>2251</v>
      </c>
      <c r="R9" s="36" t="s">
        <v>2338</v>
      </c>
      <c r="S9" s="36" t="s">
        <v>2149</v>
      </c>
      <c r="T9" s="36" t="s">
        <v>2339</v>
      </c>
      <c r="U9" s="36" t="s">
        <v>2251</v>
      </c>
      <c r="V9" s="36" t="s">
        <v>2340</v>
      </c>
      <c r="W9" s="36" t="s">
        <v>2141</v>
      </c>
      <c r="X9" s="36" t="s">
        <v>2341</v>
      </c>
      <c r="Y9" s="36" t="s">
        <v>2255</v>
      </c>
      <c r="Z9" s="36" t="s">
        <v>2342</v>
      </c>
      <c r="AA9" s="36" t="s">
        <v>2343</v>
      </c>
      <c r="AB9" s="36" t="s">
        <v>2344</v>
      </c>
      <c r="AC9" s="36" t="s">
        <v>1952</v>
      </c>
      <c r="AD9" s="36" t="s">
        <v>2345</v>
      </c>
      <c r="AE9" s="36" t="s">
        <v>1964</v>
      </c>
      <c r="AF9" s="36" t="s">
        <v>2346</v>
      </c>
      <c r="AG9" s="36" t="s">
        <v>2167</v>
      </c>
      <c r="AH9" s="36" t="s">
        <v>2347</v>
      </c>
      <c r="AI9" s="36" t="s">
        <v>1964</v>
      </c>
      <c r="AJ9" s="36" t="s">
        <v>2346</v>
      </c>
      <c r="AK9" s="36" t="s">
        <v>2171</v>
      </c>
      <c r="AL9" s="36" t="s">
        <v>2348</v>
      </c>
      <c r="AM9" s="36" t="s">
        <v>2262</v>
      </c>
      <c r="AN9" s="36" t="s">
        <v>2345</v>
      </c>
      <c r="AO9" s="36" t="s">
        <v>2167</v>
      </c>
      <c r="AP9" s="36" t="s">
        <v>2347</v>
      </c>
      <c r="AQ9" s="36" t="s">
        <v>2170</v>
      </c>
      <c r="AR9" s="36" t="s">
        <v>2349</v>
      </c>
      <c r="AS9" s="36" t="s">
        <v>2170</v>
      </c>
      <c r="AT9" s="36" t="s">
        <v>2350</v>
      </c>
      <c r="AU9" s="36" t="s">
        <v>2170</v>
      </c>
      <c r="AV9" s="36" t="s">
        <v>2349</v>
      </c>
      <c r="AW9" s="36" t="s">
        <v>1979</v>
      </c>
      <c r="AX9" s="48" t="s">
        <v>2351</v>
      </c>
    </row>
    <row r="10" spans="2:50" x14ac:dyDescent="0.25">
      <c r="B10" s="44" t="s">
        <v>398</v>
      </c>
      <c r="C10" s="35" t="s">
        <v>2352</v>
      </c>
      <c r="D10" s="35" t="s">
        <v>2353</v>
      </c>
      <c r="E10" s="35" t="s">
        <v>1895</v>
      </c>
      <c r="F10" s="35" t="s">
        <v>2354</v>
      </c>
      <c r="G10" s="35" t="s">
        <v>1643</v>
      </c>
      <c r="H10" s="35" t="s">
        <v>2355</v>
      </c>
      <c r="I10" s="35" t="s">
        <v>1687</v>
      </c>
      <c r="J10" s="35" t="s">
        <v>2356</v>
      </c>
      <c r="K10" s="35" t="s">
        <v>1621</v>
      </c>
      <c r="L10" s="35" t="s">
        <v>2357</v>
      </c>
      <c r="M10" s="35" t="s">
        <v>1690</v>
      </c>
      <c r="N10" s="35" t="s">
        <v>2358</v>
      </c>
      <c r="O10" s="35" t="s">
        <v>1678</v>
      </c>
      <c r="P10" s="35" t="s">
        <v>2359</v>
      </c>
      <c r="Q10" s="35" t="s">
        <v>1629</v>
      </c>
      <c r="R10" s="35" t="s">
        <v>2360</v>
      </c>
      <c r="S10" s="35" t="s">
        <v>1625</v>
      </c>
      <c r="T10" s="35" t="s">
        <v>2361</v>
      </c>
      <c r="U10" s="35" t="s">
        <v>1637</v>
      </c>
      <c r="V10" s="35" t="s">
        <v>2362</v>
      </c>
      <c r="W10" s="35" t="s">
        <v>1900</v>
      </c>
      <c r="X10" s="35" t="s">
        <v>2363</v>
      </c>
      <c r="Y10" s="35" t="s">
        <v>1900</v>
      </c>
      <c r="Z10" s="35" t="s">
        <v>2364</v>
      </c>
      <c r="AA10" s="35" t="s">
        <v>2365</v>
      </c>
      <c r="AB10" s="35" t="s">
        <v>2366</v>
      </c>
      <c r="AC10" s="35" t="s">
        <v>2367</v>
      </c>
      <c r="AD10" s="35" t="s">
        <v>2368</v>
      </c>
      <c r="AE10" s="35" t="s">
        <v>1794</v>
      </c>
      <c r="AF10" s="35" t="s">
        <v>2369</v>
      </c>
      <c r="AG10" s="35" t="s">
        <v>2370</v>
      </c>
      <c r="AH10" s="35" t="s">
        <v>2371</v>
      </c>
      <c r="AI10" s="35" t="s">
        <v>1998</v>
      </c>
      <c r="AJ10" s="35" t="s">
        <v>2372</v>
      </c>
      <c r="AK10" s="35" t="s">
        <v>2373</v>
      </c>
      <c r="AL10" s="35" t="s">
        <v>2374</v>
      </c>
      <c r="AM10" s="35" t="s">
        <v>2272</v>
      </c>
      <c r="AN10" s="35" t="s">
        <v>2375</v>
      </c>
      <c r="AO10" s="35" t="s">
        <v>2376</v>
      </c>
      <c r="AP10" s="35" t="s">
        <v>2377</v>
      </c>
      <c r="AQ10" s="35" t="s">
        <v>2009</v>
      </c>
      <c r="AR10" s="35" t="s">
        <v>2378</v>
      </c>
      <c r="AS10" s="35" t="s">
        <v>2379</v>
      </c>
      <c r="AT10" s="35" t="s">
        <v>2380</v>
      </c>
      <c r="AU10" s="35" t="s">
        <v>2237</v>
      </c>
      <c r="AV10" s="35" t="s">
        <v>2381</v>
      </c>
      <c r="AW10" s="35" t="s">
        <v>2379</v>
      </c>
      <c r="AX10" s="47" t="s">
        <v>2382</v>
      </c>
    </row>
    <row r="11" spans="2:50" x14ac:dyDescent="0.25">
      <c r="B11" s="43" t="s">
        <v>421</v>
      </c>
      <c r="C11" s="36" t="s">
        <v>2072</v>
      </c>
      <c r="D11" s="36" t="s">
        <v>2383</v>
      </c>
      <c r="E11" s="36" t="s">
        <v>2384</v>
      </c>
      <c r="F11" s="36" t="s">
        <v>2385</v>
      </c>
      <c r="G11" s="36" t="s">
        <v>2386</v>
      </c>
      <c r="H11" s="36" t="s">
        <v>2387</v>
      </c>
      <c r="I11" s="36" t="s">
        <v>2388</v>
      </c>
      <c r="J11" s="36" t="s">
        <v>2389</v>
      </c>
      <c r="K11" s="36" t="s">
        <v>2390</v>
      </c>
      <c r="L11" s="36" t="s">
        <v>2391</v>
      </c>
      <c r="M11" s="36" t="s">
        <v>2392</v>
      </c>
      <c r="N11" s="36" t="s">
        <v>2393</v>
      </c>
      <c r="O11" s="36" t="s">
        <v>1787</v>
      </c>
      <c r="P11" s="36" t="s">
        <v>2394</v>
      </c>
      <c r="Q11" s="36" t="s">
        <v>1787</v>
      </c>
      <c r="R11" s="36" t="s">
        <v>2395</v>
      </c>
      <c r="S11" s="36" t="s">
        <v>2386</v>
      </c>
      <c r="T11" s="36" t="s">
        <v>2396</v>
      </c>
      <c r="U11" s="36" t="s">
        <v>2397</v>
      </c>
      <c r="V11" s="36" t="s">
        <v>2398</v>
      </c>
      <c r="W11" s="36" t="s">
        <v>2399</v>
      </c>
      <c r="X11" s="36" t="s">
        <v>2400</v>
      </c>
      <c r="Y11" s="36" t="s">
        <v>2401</v>
      </c>
      <c r="Z11" s="36" t="s">
        <v>2402</v>
      </c>
      <c r="AA11" s="36" t="s">
        <v>2403</v>
      </c>
      <c r="AB11" s="36" t="s">
        <v>2404</v>
      </c>
      <c r="AC11" s="36" t="s">
        <v>2405</v>
      </c>
      <c r="AD11" s="36" t="s">
        <v>2406</v>
      </c>
      <c r="AE11" s="36" t="s">
        <v>1921</v>
      </c>
      <c r="AF11" s="36" t="s">
        <v>2407</v>
      </c>
      <c r="AG11" s="36" t="s">
        <v>1787</v>
      </c>
      <c r="AH11" s="36" t="s">
        <v>2408</v>
      </c>
      <c r="AI11" s="36" t="s">
        <v>2409</v>
      </c>
      <c r="AJ11" s="36" t="s">
        <v>2410</v>
      </c>
      <c r="AK11" s="36" t="s">
        <v>2411</v>
      </c>
      <c r="AL11" s="36" t="s">
        <v>2412</v>
      </c>
      <c r="AM11" s="36" t="s">
        <v>2413</v>
      </c>
      <c r="AN11" s="36" t="s">
        <v>2414</v>
      </c>
      <c r="AO11" s="36" t="s">
        <v>2415</v>
      </c>
      <c r="AP11" s="36" t="s">
        <v>2416</v>
      </c>
      <c r="AQ11" s="36" t="s">
        <v>2413</v>
      </c>
      <c r="AR11" s="36" t="s">
        <v>2417</v>
      </c>
      <c r="AS11" s="36" t="s">
        <v>2029</v>
      </c>
      <c r="AT11" s="36" t="s">
        <v>2418</v>
      </c>
      <c r="AU11" s="36" t="s">
        <v>2390</v>
      </c>
      <c r="AV11" s="36" t="s">
        <v>2419</v>
      </c>
      <c r="AW11" s="36" t="s">
        <v>1912</v>
      </c>
      <c r="AX11" s="48" t="s">
        <v>2420</v>
      </c>
    </row>
    <row r="12" spans="2:50" x14ac:dyDescent="0.25">
      <c r="B12" s="44" t="s">
        <v>445</v>
      </c>
      <c r="C12" s="35" t="s">
        <v>1914</v>
      </c>
      <c r="D12" s="35" t="s">
        <v>2421</v>
      </c>
      <c r="E12" s="35" t="s">
        <v>1783</v>
      </c>
      <c r="F12" s="35" t="s">
        <v>2422</v>
      </c>
      <c r="G12" s="35" t="s">
        <v>1787</v>
      </c>
      <c r="H12" s="35" t="s">
        <v>2423</v>
      </c>
      <c r="I12" s="35" t="s">
        <v>2386</v>
      </c>
      <c r="J12" s="35" t="s">
        <v>2424</v>
      </c>
      <c r="K12" s="35" t="s">
        <v>2425</v>
      </c>
      <c r="L12" s="35" t="s">
        <v>2426</v>
      </c>
      <c r="M12" s="35" t="s">
        <v>1925</v>
      </c>
      <c r="N12" s="35" t="s">
        <v>2427</v>
      </c>
      <c r="O12" s="35" t="s">
        <v>1923</v>
      </c>
      <c r="P12" s="35" t="s">
        <v>2428</v>
      </c>
      <c r="Q12" s="35" t="s">
        <v>1925</v>
      </c>
      <c r="R12" s="35" t="s">
        <v>2427</v>
      </c>
      <c r="S12" s="35" t="s">
        <v>2397</v>
      </c>
      <c r="T12" s="35" t="s">
        <v>2398</v>
      </c>
      <c r="U12" s="35" t="s">
        <v>2399</v>
      </c>
      <c r="V12" s="35" t="s">
        <v>2400</v>
      </c>
      <c r="W12" s="35" t="s">
        <v>2429</v>
      </c>
      <c r="X12" s="35" t="s">
        <v>2430</v>
      </c>
      <c r="Y12" s="35" t="s">
        <v>2403</v>
      </c>
      <c r="Z12" s="35" t="s">
        <v>2431</v>
      </c>
      <c r="AA12" s="35" t="s">
        <v>2432</v>
      </c>
      <c r="AB12" s="35" t="s">
        <v>2433</v>
      </c>
      <c r="AC12" s="35" t="s">
        <v>2401</v>
      </c>
      <c r="AD12" s="35" t="s">
        <v>2434</v>
      </c>
      <c r="AE12" s="35" t="s">
        <v>2435</v>
      </c>
      <c r="AF12" s="35" t="s">
        <v>2436</v>
      </c>
      <c r="AG12" s="35" t="s">
        <v>2437</v>
      </c>
      <c r="AH12" s="35" t="s">
        <v>2438</v>
      </c>
      <c r="AI12" s="35" t="s">
        <v>2439</v>
      </c>
      <c r="AJ12" s="35" t="s">
        <v>2440</v>
      </c>
      <c r="AK12" s="35" t="s">
        <v>2441</v>
      </c>
      <c r="AL12" s="35" t="s">
        <v>2442</v>
      </c>
      <c r="AM12" s="35" t="s">
        <v>2443</v>
      </c>
      <c r="AN12" s="35" t="s">
        <v>2444</v>
      </c>
      <c r="AO12" s="35" t="s">
        <v>2445</v>
      </c>
      <c r="AP12" s="35" t="s">
        <v>2446</v>
      </c>
      <c r="AQ12" s="35" t="s">
        <v>2447</v>
      </c>
      <c r="AR12" s="35" t="s">
        <v>2448</v>
      </c>
      <c r="AS12" s="35" t="s">
        <v>2449</v>
      </c>
      <c r="AT12" s="35" t="s">
        <v>2450</v>
      </c>
      <c r="AU12" s="35" t="s">
        <v>2099</v>
      </c>
      <c r="AV12" s="35" t="s">
        <v>2451</v>
      </c>
      <c r="AW12" s="35" t="s">
        <v>2452</v>
      </c>
      <c r="AX12" s="47" t="s">
        <v>2453</v>
      </c>
    </row>
    <row r="13" spans="2:50" x14ac:dyDescent="0.25">
      <c r="B13" s="43" t="s">
        <v>468</v>
      </c>
      <c r="C13" s="36" t="s">
        <v>2454</v>
      </c>
      <c r="D13" s="36" t="s">
        <v>2455</v>
      </c>
      <c r="E13" s="36" t="s">
        <v>1995</v>
      </c>
      <c r="F13" s="36" t="s">
        <v>2456</v>
      </c>
      <c r="G13" s="36" t="s">
        <v>1991</v>
      </c>
      <c r="H13" s="36" t="s">
        <v>2457</v>
      </c>
      <c r="I13" s="36" t="s">
        <v>2458</v>
      </c>
      <c r="J13" s="36" t="s">
        <v>2459</v>
      </c>
      <c r="K13" s="36" t="s">
        <v>1692</v>
      </c>
      <c r="L13" s="36" t="s">
        <v>2460</v>
      </c>
      <c r="M13" s="36" t="s">
        <v>1629</v>
      </c>
      <c r="N13" s="36" t="s">
        <v>2461</v>
      </c>
      <c r="O13" s="36" t="s">
        <v>2458</v>
      </c>
      <c r="P13" s="36" t="s">
        <v>2462</v>
      </c>
      <c r="Q13" s="36" t="s">
        <v>1629</v>
      </c>
      <c r="R13" s="36" t="s">
        <v>2461</v>
      </c>
      <c r="S13" s="36" t="s">
        <v>1798</v>
      </c>
      <c r="T13" s="36" t="s">
        <v>2463</v>
      </c>
      <c r="U13" s="36" t="s">
        <v>1604</v>
      </c>
      <c r="V13" s="36" t="s">
        <v>2464</v>
      </c>
      <c r="W13" s="36" t="s">
        <v>2465</v>
      </c>
      <c r="X13" s="36" t="s">
        <v>2466</v>
      </c>
      <c r="Y13" s="36" t="s">
        <v>2367</v>
      </c>
      <c r="Z13" s="36" t="s">
        <v>2467</v>
      </c>
      <c r="AA13" s="36" t="s">
        <v>2367</v>
      </c>
      <c r="AB13" s="36" t="s">
        <v>2467</v>
      </c>
      <c r="AC13" s="36" t="s">
        <v>1903</v>
      </c>
      <c r="AD13" s="36" t="s">
        <v>2468</v>
      </c>
      <c r="AE13" s="36" t="s">
        <v>1604</v>
      </c>
      <c r="AF13" s="36" t="s">
        <v>2469</v>
      </c>
      <c r="AG13" s="36" t="s">
        <v>1694</v>
      </c>
      <c r="AH13" s="36" t="s">
        <v>2470</v>
      </c>
      <c r="AI13" s="36" t="s">
        <v>1690</v>
      </c>
      <c r="AJ13" s="36" t="s">
        <v>2471</v>
      </c>
      <c r="AK13" s="36" t="s">
        <v>1800</v>
      </c>
      <c r="AL13" s="36" t="s">
        <v>2472</v>
      </c>
      <c r="AM13" s="36" t="s">
        <v>1643</v>
      </c>
      <c r="AN13" s="36" t="s">
        <v>2473</v>
      </c>
      <c r="AO13" s="36" t="s">
        <v>1608</v>
      </c>
      <c r="AP13" s="36" t="s">
        <v>2474</v>
      </c>
      <c r="AQ13" s="36" t="s">
        <v>1681</v>
      </c>
      <c r="AR13" s="36" t="s">
        <v>2475</v>
      </c>
      <c r="AS13" s="36" t="s">
        <v>1684</v>
      </c>
      <c r="AT13" s="36" t="s">
        <v>2476</v>
      </c>
      <c r="AU13" s="36" t="s">
        <v>1615</v>
      </c>
      <c r="AV13" s="36" t="s">
        <v>2477</v>
      </c>
      <c r="AW13" s="36" t="s">
        <v>2478</v>
      </c>
      <c r="AX13" s="48" t="s">
        <v>2479</v>
      </c>
    </row>
    <row r="14" spans="2:50" x14ac:dyDescent="0.25">
      <c r="B14" s="51" t="s">
        <v>488</v>
      </c>
      <c r="C14" s="50" t="s">
        <v>2175</v>
      </c>
      <c r="D14" s="50" t="s">
        <v>2480</v>
      </c>
      <c r="E14" s="50" t="s">
        <v>2173</v>
      </c>
      <c r="F14" s="50" t="s">
        <v>2481</v>
      </c>
      <c r="G14" s="50" t="s">
        <v>1960</v>
      </c>
      <c r="H14" s="50" t="s">
        <v>2482</v>
      </c>
      <c r="I14" s="50" t="s">
        <v>2175</v>
      </c>
      <c r="J14" s="50" t="s">
        <v>2482</v>
      </c>
      <c r="K14" s="50" t="s">
        <v>1962</v>
      </c>
      <c r="L14" s="50" t="s">
        <v>2483</v>
      </c>
      <c r="M14" s="50" t="s">
        <v>1960</v>
      </c>
      <c r="N14" s="50" t="s">
        <v>2483</v>
      </c>
      <c r="O14" s="50" t="s">
        <v>2171</v>
      </c>
      <c r="P14" s="50" t="s">
        <v>2484</v>
      </c>
      <c r="Q14" s="50" t="s">
        <v>1952</v>
      </c>
      <c r="R14" s="50" t="s">
        <v>2485</v>
      </c>
      <c r="S14" s="50" t="s">
        <v>1956</v>
      </c>
      <c r="T14" s="50" t="s">
        <v>2486</v>
      </c>
      <c r="U14" s="50" t="s">
        <v>2262</v>
      </c>
      <c r="V14" s="50" t="s">
        <v>2485</v>
      </c>
      <c r="W14" s="50" t="s">
        <v>1948</v>
      </c>
      <c r="X14" s="50" t="s">
        <v>2487</v>
      </c>
      <c r="Y14" s="50" t="s">
        <v>2130</v>
      </c>
      <c r="Z14" s="50" t="s">
        <v>2488</v>
      </c>
      <c r="AA14" s="50" t="s">
        <v>2173</v>
      </c>
      <c r="AB14" s="50" t="s">
        <v>2489</v>
      </c>
      <c r="AC14" s="50" t="s">
        <v>1948</v>
      </c>
      <c r="AD14" s="50" t="s">
        <v>2490</v>
      </c>
      <c r="AE14" s="50" t="s">
        <v>2130</v>
      </c>
      <c r="AF14" s="50" t="s">
        <v>2488</v>
      </c>
      <c r="AG14" s="50" t="s">
        <v>1958</v>
      </c>
      <c r="AH14" s="50" t="s">
        <v>2491</v>
      </c>
      <c r="AI14" s="50" t="s">
        <v>2492</v>
      </c>
      <c r="AJ14" s="50" t="s">
        <v>2493</v>
      </c>
      <c r="AK14" s="50" t="s">
        <v>1948</v>
      </c>
      <c r="AL14" s="50" t="s">
        <v>2487</v>
      </c>
      <c r="AM14" s="50" t="s">
        <v>2138</v>
      </c>
      <c r="AN14" s="50" t="s">
        <v>2494</v>
      </c>
      <c r="AO14" s="50" t="s">
        <v>2132</v>
      </c>
      <c r="AP14" s="50" t="s">
        <v>2340</v>
      </c>
      <c r="AQ14" s="50" t="s">
        <v>2343</v>
      </c>
      <c r="AR14" s="50" t="s">
        <v>2495</v>
      </c>
      <c r="AS14" s="50" t="s">
        <v>2492</v>
      </c>
      <c r="AT14" s="50" t="s">
        <v>2496</v>
      </c>
      <c r="AU14" s="50" t="s">
        <v>2134</v>
      </c>
      <c r="AV14" s="50" t="s">
        <v>2497</v>
      </c>
      <c r="AW14" s="50" t="s">
        <v>1950</v>
      </c>
      <c r="AX14" s="52" t="s">
        <v>2498</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300-000000000000}"/>
    <hyperlink ref="C2" location="'Table of contents'!A1" display="Table of Contents" xr:uid="{00000000-0004-0000-3300-000001000000}"/>
  </hyperlinks>
  <pageMargins left="0.7" right="0.7" top="0.75" bottom="0.75" header="0.3" footer="0.3"/>
  <pageSetup paperSize="9" orientation="portrait"/>
  <drawing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tabColor theme="9"/>
  </sheetPr>
  <dimension ref="B1:AX1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2499</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305</v>
      </c>
      <c r="C9" s="36" t="s">
        <v>2500</v>
      </c>
      <c r="D9" s="36" t="s">
        <v>2501</v>
      </c>
      <c r="E9" s="36" t="s">
        <v>2502</v>
      </c>
      <c r="F9" s="36" t="s">
        <v>2503</v>
      </c>
      <c r="G9" s="36" t="s">
        <v>2504</v>
      </c>
      <c r="H9" s="36" t="s">
        <v>2505</v>
      </c>
      <c r="I9" s="36" t="s">
        <v>2506</v>
      </c>
      <c r="J9" s="36" t="s">
        <v>2507</v>
      </c>
      <c r="K9" s="36" t="s">
        <v>2508</v>
      </c>
      <c r="L9" s="36" t="s">
        <v>2509</v>
      </c>
      <c r="M9" s="36" t="s">
        <v>2510</v>
      </c>
      <c r="N9" s="36" t="s">
        <v>2511</v>
      </c>
      <c r="O9" s="36" t="s">
        <v>2504</v>
      </c>
      <c r="P9" s="36" t="s">
        <v>2512</v>
      </c>
      <c r="Q9" s="36" t="s">
        <v>2513</v>
      </c>
      <c r="R9" s="36" t="s">
        <v>2514</v>
      </c>
      <c r="S9" s="36" t="s">
        <v>2515</v>
      </c>
      <c r="T9" s="36" t="s">
        <v>2516</v>
      </c>
      <c r="U9" s="36" t="s">
        <v>2517</v>
      </c>
      <c r="V9" s="36" t="s">
        <v>2518</v>
      </c>
      <c r="W9" s="36" t="s">
        <v>2447</v>
      </c>
      <c r="X9" s="36" t="s">
        <v>2519</v>
      </c>
      <c r="Y9" s="36" t="s">
        <v>2447</v>
      </c>
      <c r="Z9" s="36" t="s">
        <v>2520</v>
      </c>
      <c r="AA9" s="36" t="s">
        <v>2449</v>
      </c>
      <c r="AB9" s="36" t="s">
        <v>2521</v>
      </c>
      <c r="AC9" s="36" t="s">
        <v>2452</v>
      </c>
      <c r="AD9" s="36" t="s">
        <v>2522</v>
      </c>
      <c r="AE9" s="36" t="s">
        <v>2523</v>
      </c>
      <c r="AF9" s="36" t="s">
        <v>2524</v>
      </c>
      <c r="AG9" s="36" t="s">
        <v>2525</v>
      </c>
      <c r="AH9" s="36" t="s">
        <v>2526</v>
      </c>
      <c r="AI9" s="36" t="s">
        <v>2527</v>
      </c>
      <c r="AJ9" s="36" t="s">
        <v>2528</v>
      </c>
      <c r="AK9" s="36" t="s">
        <v>2529</v>
      </c>
      <c r="AL9" s="36" t="s">
        <v>2530</v>
      </c>
      <c r="AM9" s="36" t="s">
        <v>2531</v>
      </c>
      <c r="AN9" s="36" t="s">
        <v>2532</v>
      </c>
      <c r="AO9" s="36" t="s">
        <v>2533</v>
      </c>
      <c r="AP9" s="36" t="s">
        <v>2534</v>
      </c>
      <c r="AQ9" s="36" t="s">
        <v>2535</v>
      </c>
      <c r="AR9" s="36" t="s">
        <v>2536</v>
      </c>
      <c r="AS9" s="36" t="s">
        <v>2537</v>
      </c>
      <c r="AT9" s="36" t="s">
        <v>2538</v>
      </c>
      <c r="AU9" s="36" t="s">
        <v>2539</v>
      </c>
      <c r="AV9" s="36" t="s">
        <v>2540</v>
      </c>
      <c r="AW9" s="36" t="s">
        <v>2425</v>
      </c>
      <c r="AX9" s="48" t="s">
        <v>2541</v>
      </c>
    </row>
    <row r="10" spans="2:50" x14ac:dyDescent="0.25">
      <c r="B10" s="44" t="s">
        <v>328</v>
      </c>
      <c r="C10" s="35" t="s">
        <v>2049</v>
      </c>
      <c r="D10" s="35" t="s">
        <v>2542</v>
      </c>
      <c r="E10" s="35" t="s">
        <v>2543</v>
      </c>
      <c r="F10" s="35" t="s">
        <v>2544</v>
      </c>
      <c r="G10" s="35" t="s">
        <v>2545</v>
      </c>
      <c r="H10" s="35" t="s">
        <v>2546</v>
      </c>
      <c r="I10" s="35" t="s">
        <v>2124</v>
      </c>
      <c r="J10" s="35" t="s">
        <v>2547</v>
      </c>
      <c r="K10" s="35" t="s">
        <v>2548</v>
      </c>
      <c r="L10" s="35" t="s">
        <v>2549</v>
      </c>
      <c r="M10" s="35" t="s">
        <v>1905</v>
      </c>
      <c r="N10" s="35" t="s">
        <v>2550</v>
      </c>
      <c r="O10" s="35" t="s">
        <v>2056</v>
      </c>
      <c r="P10" s="35" t="s">
        <v>2551</v>
      </c>
      <c r="Q10" s="35" t="s">
        <v>1822</v>
      </c>
      <c r="R10" s="35" t="s">
        <v>2552</v>
      </c>
      <c r="S10" s="35" t="s">
        <v>2054</v>
      </c>
      <c r="T10" s="35" t="s">
        <v>2553</v>
      </c>
      <c r="U10" s="35" t="s">
        <v>1822</v>
      </c>
      <c r="V10" s="35" t="s">
        <v>2554</v>
      </c>
      <c r="W10" s="35" t="s">
        <v>2555</v>
      </c>
      <c r="X10" s="35" t="s">
        <v>2556</v>
      </c>
      <c r="Y10" s="35" t="s">
        <v>2045</v>
      </c>
      <c r="Z10" s="35" t="s">
        <v>2557</v>
      </c>
      <c r="AA10" s="35" t="s">
        <v>2558</v>
      </c>
      <c r="AB10" s="35" t="s">
        <v>2559</v>
      </c>
      <c r="AC10" s="35" t="s">
        <v>2287</v>
      </c>
      <c r="AD10" s="35" t="s">
        <v>2560</v>
      </c>
      <c r="AE10" s="35" t="s">
        <v>2049</v>
      </c>
      <c r="AF10" s="35" t="s">
        <v>2561</v>
      </c>
      <c r="AG10" s="35" t="s">
        <v>2562</v>
      </c>
      <c r="AH10" s="35" t="s">
        <v>2563</v>
      </c>
      <c r="AI10" s="35" t="s">
        <v>2564</v>
      </c>
      <c r="AJ10" s="35" t="s">
        <v>2565</v>
      </c>
      <c r="AK10" s="35" t="s">
        <v>1828</v>
      </c>
      <c r="AL10" s="35" t="s">
        <v>2566</v>
      </c>
      <c r="AM10" s="35" t="s">
        <v>1908</v>
      </c>
      <c r="AN10" s="35" t="s">
        <v>2567</v>
      </c>
      <c r="AO10" s="35" t="s">
        <v>2568</v>
      </c>
      <c r="AP10" s="35" t="s">
        <v>2569</v>
      </c>
      <c r="AQ10" s="35" t="s">
        <v>2548</v>
      </c>
      <c r="AR10" s="35" t="s">
        <v>2570</v>
      </c>
      <c r="AS10" s="35" t="s">
        <v>2571</v>
      </c>
      <c r="AT10" s="35" t="s">
        <v>2572</v>
      </c>
      <c r="AU10" s="35" t="s">
        <v>1905</v>
      </c>
      <c r="AV10" s="35" t="s">
        <v>2573</v>
      </c>
      <c r="AW10" s="35" t="s">
        <v>2574</v>
      </c>
      <c r="AX10" s="47" t="s">
        <v>2575</v>
      </c>
    </row>
    <row r="11" spans="2:50" x14ac:dyDescent="0.25">
      <c r="B11" s="45" t="s">
        <v>37</v>
      </c>
      <c r="C11" s="37" t="s">
        <v>2576</v>
      </c>
      <c r="D11" s="37" t="s">
        <v>2577</v>
      </c>
      <c r="E11" s="37" t="s">
        <v>2564</v>
      </c>
      <c r="F11" s="37" t="s">
        <v>2578</v>
      </c>
      <c r="G11" s="37" t="s">
        <v>1826</v>
      </c>
      <c r="H11" s="37" t="s">
        <v>2579</v>
      </c>
      <c r="I11" s="37" t="s">
        <v>2580</v>
      </c>
      <c r="J11" s="37" t="s">
        <v>2581</v>
      </c>
      <c r="K11" s="37" t="s">
        <v>2415</v>
      </c>
      <c r="L11" s="37" t="s">
        <v>2582</v>
      </c>
      <c r="M11" s="37" t="s">
        <v>2583</v>
      </c>
      <c r="N11" s="37" t="s">
        <v>2584</v>
      </c>
      <c r="O11" s="37" t="s">
        <v>2585</v>
      </c>
      <c r="P11" s="37" t="s">
        <v>2586</v>
      </c>
      <c r="Q11" s="37" t="s">
        <v>2587</v>
      </c>
      <c r="R11" s="37" t="s">
        <v>2588</v>
      </c>
      <c r="S11" s="37" t="s">
        <v>2589</v>
      </c>
      <c r="T11" s="37" t="s">
        <v>2590</v>
      </c>
      <c r="U11" s="37" t="s">
        <v>1921</v>
      </c>
      <c r="V11" s="37" t="s">
        <v>2591</v>
      </c>
      <c r="W11" s="37" t="s">
        <v>2592</v>
      </c>
      <c r="X11" s="37" t="s">
        <v>2593</v>
      </c>
      <c r="Y11" s="37" t="s">
        <v>2594</v>
      </c>
      <c r="Z11" s="37" t="s">
        <v>2595</v>
      </c>
      <c r="AA11" s="37" t="s">
        <v>2596</v>
      </c>
      <c r="AB11" s="37" t="s">
        <v>2597</v>
      </c>
      <c r="AC11" s="37" t="s">
        <v>2388</v>
      </c>
      <c r="AD11" s="37" t="s">
        <v>2598</v>
      </c>
      <c r="AE11" s="37" t="s">
        <v>2599</v>
      </c>
      <c r="AF11" s="37" t="s">
        <v>2600</v>
      </c>
      <c r="AG11" s="37" t="s">
        <v>1923</v>
      </c>
      <c r="AH11" s="37" t="s">
        <v>2601</v>
      </c>
      <c r="AI11" s="37" t="s">
        <v>2425</v>
      </c>
      <c r="AJ11" s="37" t="s">
        <v>2602</v>
      </c>
      <c r="AK11" s="37" t="s">
        <v>2603</v>
      </c>
      <c r="AL11" s="37" t="s">
        <v>2604</v>
      </c>
      <c r="AM11" s="37" t="s">
        <v>2079</v>
      </c>
      <c r="AN11" s="37" t="s">
        <v>2605</v>
      </c>
      <c r="AO11" s="37" t="s">
        <v>2606</v>
      </c>
      <c r="AP11" s="37" t="s">
        <v>2607</v>
      </c>
      <c r="AQ11" s="37" t="s">
        <v>2608</v>
      </c>
      <c r="AR11" s="37" t="s">
        <v>2609</v>
      </c>
      <c r="AS11" s="37" t="s">
        <v>2610</v>
      </c>
      <c r="AT11" s="37" t="s">
        <v>2611</v>
      </c>
      <c r="AU11" s="37" t="s">
        <v>2452</v>
      </c>
      <c r="AV11" s="37" t="s">
        <v>2612</v>
      </c>
      <c r="AW11" s="37" t="s">
        <v>2613</v>
      </c>
      <c r="AX11" s="49" t="s">
        <v>2614</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400-000000000000}"/>
    <hyperlink ref="C2" location="'Table of contents'!A1" display="Table of Contents" xr:uid="{00000000-0004-0000-3400-000001000000}"/>
  </hyperlinks>
  <pageMargins left="0.7" right="0.7" top="0.75" bottom="0.75" header="0.3" footer="0.3"/>
  <pageSetup paperSize="9" orientation="portrait"/>
  <drawing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tabColor theme="9"/>
  </sheetPr>
  <dimension ref="B1:AX11"/>
  <sheetViews>
    <sheetView showGridLines="0" showRowColHeaders="0" workbookViewId="0">
      <pane xSplit="2" ySplit="8" topLeftCell="F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2615</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233</v>
      </c>
      <c r="C9" s="36" t="s">
        <v>2203</v>
      </c>
      <c r="D9" s="36" t="s">
        <v>2616</v>
      </c>
      <c r="E9" s="36" t="s">
        <v>2617</v>
      </c>
      <c r="F9" s="36" t="s">
        <v>2618</v>
      </c>
      <c r="G9" s="36" t="s">
        <v>1707</v>
      </c>
      <c r="H9" s="36" t="s">
        <v>2619</v>
      </c>
      <c r="I9" s="36" t="s">
        <v>2620</v>
      </c>
      <c r="J9" s="36" t="s">
        <v>2621</v>
      </c>
      <c r="K9" s="36" t="s">
        <v>2622</v>
      </c>
      <c r="L9" s="36" t="s">
        <v>2623</v>
      </c>
      <c r="M9" s="36" t="s">
        <v>2624</v>
      </c>
      <c r="N9" s="36" t="s">
        <v>2625</v>
      </c>
      <c r="O9" s="36" t="s">
        <v>1707</v>
      </c>
      <c r="P9" s="36" t="s">
        <v>2626</v>
      </c>
      <c r="Q9" s="36" t="s">
        <v>2627</v>
      </c>
      <c r="R9" s="36" t="s">
        <v>2628</v>
      </c>
      <c r="S9" s="36" t="s">
        <v>2629</v>
      </c>
      <c r="T9" s="36" t="s">
        <v>2630</v>
      </c>
      <c r="U9" s="36" t="s">
        <v>2631</v>
      </c>
      <c r="V9" s="36" t="s">
        <v>2632</v>
      </c>
      <c r="W9" s="36" t="s">
        <v>2633</v>
      </c>
      <c r="X9" s="36" t="s">
        <v>2634</v>
      </c>
      <c r="Y9" s="36" t="s">
        <v>2635</v>
      </c>
      <c r="Z9" s="36" t="s">
        <v>2636</v>
      </c>
      <c r="AA9" s="36" t="s">
        <v>2637</v>
      </c>
      <c r="AB9" s="36" t="s">
        <v>2638</v>
      </c>
      <c r="AC9" s="36" t="s">
        <v>2639</v>
      </c>
      <c r="AD9" s="36" t="s">
        <v>2640</v>
      </c>
      <c r="AE9" s="36" t="s">
        <v>2641</v>
      </c>
      <c r="AF9" s="36" t="s">
        <v>2642</v>
      </c>
      <c r="AG9" s="36" t="s">
        <v>1854</v>
      </c>
      <c r="AH9" s="36" t="s">
        <v>2643</v>
      </c>
      <c r="AI9" s="36" t="s">
        <v>2644</v>
      </c>
      <c r="AJ9" s="36" t="s">
        <v>2645</v>
      </c>
      <c r="AK9" s="36" t="s">
        <v>1740</v>
      </c>
      <c r="AL9" s="36" t="s">
        <v>2646</v>
      </c>
      <c r="AM9" s="36" t="s">
        <v>2647</v>
      </c>
      <c r="AN9" s="36" t="s">
        <v>2648</v>
      </c>
      <c r="AO9" s="36" t="s">
        <v>2649</v>
      </c>
      <c r="AP9" s="36" t="s">
        <v>2650</v>
      </c>
      <c r="AQ9" s="36" t="s">
        <v>2651</v>
      </c>
      <c r="AR9" s="36" t="s">
        <v>2652</v>
      </c>
      <c r="AS9" s="36" t="s">
        <v>2653</v>
      </c>
      <c r="AT9" s="36" t="s">
        <v>2654</v>
      </c>
      <c r="AU9" s="36" t="s">
        <v>2449</v>
      </c>
      <c r="AV9" s="36" t="s">
        <v>2655</v>
      </c>
      <c r="AW9" s="36" t="s">
        <v>2610</v>
      </c>
      <c r="AX9" s="48" t="s">
        <v>2656</v>
      </c>
    </row>
    <row r="10" spans="2:50" x14ac:dyDescent="0.25">
      <c r="B10" s="44" t="s">
        <v>258</v>
      </c>
      <c r="C10" s="35" t="s">
        <v>2052</v>
      </c>
      <c r="D10" s="35" t="s">
        <v>2657</v>
      </c>
      <c r="E10" s="35" t="s">
        <v>2658</v>
      </c>
      <c r="F10" s="35" t="s">
        <v>2659</v>
      </c>
      <c r="G10" s="35" t="s">
        <v>2658</v>
      </c>
      <c r="H10" s="35" t="s">
        <v>2660</v>
      </c>
      <c r="I10" s="35" t="s">
        <v>2661</v>
      </c>
      <c r="J10" s="35" t="s">
        <v>2662</v>
      </c>
      <c r="K10" s="35" t="s">
        <v>2052</v>
      </c>
      <c r="L10" s="35" t="s">
        <v>2663</v>
      </c>
      <c r="M10" s="35" t="s">
        <v>1905</v>
      </c>
      <c r="N10" s="35" t="s">
        <v>2550</v>
      </c>
      <c r="O10" s="35" t="s">
        <v>2555</v>
      </c>
      <c r="P10" s="35" t="s">
        <v>2664</v>
      </c>
      <c r="Q10" s="35" t="s">
        <v>2576</v>
      </c>
      <c r="R10" s="35" t="s">
        <v>2665</v>
      </c>
      <c r="S10" s="35" t="s">
        <v>2126</v>
      </c>
      <c r="T10" s="35" t="s">
        <v>2666</v>
      </c>
      <c r="U10" s="35" t="s">
        <v>1908</v>
      </c>
      <c r="V10" s="35" t="s">
        <v>2667</v>
      </c>
      <c r="W10" s="35" t="s">
        <v>2036</v>
      </c>
      <c r="X10" s="35" t="s">
        <v>2668</v>
      </c>
      <c r="Y10" s="35" t="s">
        <v>2669</v>
      </c>
      <c r="Z10" s="35" t="s">
        <v>2670</v>
      </c>
      <c r="AA10" s="35" t="s">
        <v>2029</v>
      </c>
      <c r="AB10" s="35" t="s">
        <v>2671</v>
      </c>
      <c r="AC10" s="35" t="s">
        <v>2672</v>
      </c>
      <c r="AD10" s="35" t="s">
        <v>2673</v>
      </c>
      <c r="AE10" s="35" t="s">
        <v>1787</v>
      </c>
      <c r="AF10" s="35" t="s">
        <v>2408</v>
      </c>
      <c r="AG10" s="35" t="s">
        <v>2674</v>
      </c>
      <c r="AH10" s="35" t="s">
        <v>2675</v>
      </c>
      <c r="AI10" s="35" t="s">
        <v>2443</v>
      </c>
      <c r="AJ10" s="35" t="s">
        <v>2676</v>
      </c>
      <c r="AK10" s="35" t="s">
        <v>2677</v>
      </c>
      <c r="AL10" s="35" t="s">
        <v>2678</v>
      </c>
      <c r="AM10" s="35" t="s">
        <v>2679</v>
      </c>
      <c r="AN10" s="35" t="s">
        <v>2680</v>
      </c>
      <c r="AO10" s="35" t="s">
        <v>2681</v>
      </c>
      <c r="AP10" s="35" t="s">
        <v>2682</v>
      </c>
      <c r="AQ10" s="35" t="s">
        <v>2683</v>
      </c>
      <c r="AR10" s="35" t="s">
        <v>2684</v>
      </c>
      <c r="AS10" s="35" t="s">
        <v>2685</v>
      </c>
      <c r="AT10" s="35" t="s">
        <v>2686</v>
      </c>
      <c r="AU10" s="35" t="s">
        <v>2083</v>
      </c>
      <c r="AV10" s="35" t="s">
        <v>2687</v>
      </c>
      <c r="AW10" s="35" t="s">
        <v>2070</v>
      </c>
      <c r="AX10" s="47" t="s">
        <v>2688</v>
      </c>
    </row>
    <row r="11" spans="2:50" x14ac:dyDescent="0.25">
      <c r="B11" s="45" t="s">
        <v>281</v>
      </c>
      <c r="C11" s="37" t="s">
        <v>2689</v>
      </c>
      <c r="D11" s="37" t="s">
        <v>2690</v>
      </c>
      <c r="E11" s="37" t="s">
        <v>2691</v>
      </c>
      <c r="F11" s="37" t="s">
        <v>2692</v>
      </c>
      <c r="G11" s="37" t="s">
        <v>2272</v>
      </c>
      <c r="H11" s="37" t="s">
        <v>2693</v>
      </c>
      <c r="I11" s="37" t="s">
        <v>2694</v>
      </c>
      <c r="J11" s="37" t="s">
        <v>2695</v>
      </c>
      <c r="K11" s="37" t="s">
        <v>2465</v>
      </c>
      <c r="L11" s="37" t="s">
        <v>2696</v>
      </c>
      <c r="M11" s="37" t="s">
        <v>2697</v>
      </c>
      <c r="N11" s="37" t="s">
        <v>2698</v>
      </c>
      <c r="O11" s="37" t="s">
        <v>2694</v>
      </c>
      <c r="P11" s="37" t="s">
        <v>2699</v>
      </c>
      <c r="Q11" s="37" t="s">
        <v>2370</v>
      </c>
      <c r="R11" s="37" t="s">
        <v>2700</v>
      </c>
      <c r="S11" s="37" t="s">
        <v>2000</v>
      </c>
      <c r="T11" s="37" t="s">
        <v>2701</v>
      </c>
      <c r="U11" s="37" t="s">
        <v>2702</v>
      </c>
      <c r="V11" s="37" t="s">
        <v>2703</v>
      </c>
      <c r="W11" s="37" t="s">
        <v>1991</v>
      </c>
      <c r="X11" s="37" t="s">
        <v>2704</v>
      </c>
      <c r="Y11" s="37" t="s">
        <v>1989</v>
      </c>
      <c r="Z11" s="37" t="s">
        <v>2705</v>
      </c>
      <c r="AA11" s="37" t="s">
        <v>2365</v>
      </c>
      <c r="AB11" s="37" t="s">
        <v>2706</v>
      </c>
      <c r="AC11" s="37" t="s">
        <v>2367</v>
      </c>
      <c r="AD11" s="37" t="s">
        <v>2368</v>
      </c>
      <c r="AE11" s="37" t="s">
        <v>2707</v>
      </c>
      <c r="AF11" s="37" t="s">
        <v>2708</v>
      </c>
      <c r="AG11" s="37" t="s">
        <v>2709</v>
      </c>
      <c r="AH11" s="37" t="s">
        <v>2710</v>
      </c>
      <c r="AI11" s="37" t="s">
        <v>2711</v>
      </c>
      <c r="AJ11" s="37" t="s">
        <v>2712</v>
      </c>
      <c r="AK11" s="37" t="s">
        <v>2458</v>
      </c>
      <c r="AL11" s="37" t="s">
        <v>2713</v>
      </c>
      <c r="AM11" s="37" t="s">
        <v>1623</v>
      </c>
      <c r="AN11" s="37" t="s">
        <v>2714</v>
      </c>
      <c r="AO11" s="37" t="s">
        <v>1637</v>
      </c>
      <c r="AP11" s="37" t="s">
        <v>2715</v>
      </c>
      <c r="AQ11" s="37" t="s">
        <v>1702</v>
      </c>
      <c r="AR11" s="37" t="s">
        <v>2716</v>
      </c>
      <c r="AS11" s="37" t="s">
        <v>1755</v>
      </c>
      <c r="AT11" s="37" t="s">
        <v>2717</v>
      </c>
      <c r="AU11" s="37" t="s">
        <v>2718</v>
      </c>
      <c r="AV11" s="37" t="s">
        <v>2719</v>
      </c>
      <c r="AW11" s="37" t="s">
        <v>2720</v>
      </c>
      <c r="AX11" s="49" t="s">
        <v>2721</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500-000000000000}"/>
    <hyperlink ref="C2" location="'Table of contents'!A1" display="Table of Contents" xr:uid="{00000000-0004-0000-3500-000001000000}"/>
  </hyperlinks>
  <pageMargins left="0.7" right="0.7" top="0.75" bottom="0.75" header="0.3" footer="0.3"/>
  <pageSetup paperSize="9" orientation="portrait"/>
  <drawing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tabColor theme="9"/>
  </sheetPr>
  <dimension ref="B1:AT11"/>
  <sheetViews>
    <sheetView showGridLines="0" showRowColHeaders="0" workbookViewId="0">
      <pane xSplit="2" ySplit="8" topLeftCell="C9" activePane="bottomRight" state="frozen"/>
      <selection pane="topRight" activeCell="B1" sqref="B1"/>
      <selection pane="bottomLeft" activeCell="A6" sqref="A6"/>
      <selection pane="bottomRight" activeCell="B11" sqref="B11"/>
    </sheetView>
  </sheetViews>
  <sheetFormatPr defaultColWidth="12" defaultRowHeight="10.5" x14ac:dyDescent="0.25"/>
  <cols>
    <col min="1" max="1" width="1.5" customWidth="1"/>
    <col min="2" max="2" width="35.875" customWidth="1"/>
  </cols>
  <sheetData>
    <row r="1" spans="2:46" ht="9" customHeight="1" x14ac:dyDescent="0.25"/>
    <row r="2" spans="2:4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4"/>
    </row>
    <row r="3" spans="2:46" ht="7" customHeight="1" x14ac:dyDescent="0.25">
      <c r="B3" s="23"/>
      <c r="AT3" s="25"/>
    </row>
    <row r="4" spans="2:46" ht="13.5" customHeight="1" x14ac:dyDescent="0.3">
      <c r="B4" s="39" t="s">
        <v>2722</v>
      </c>
      <c r="AT4" s="25"/>
    </row>
    <row r="5" spans="2:46" ht="12" customHeight="1" x14ac:dyDescent="0.25">
      <c r="B5" s="41" t="s">
        <v>28</v>
      </c>
      <c r="AT5" s="25"/>
    </row>
    <row r="6" spans="2:46" ht="7" customHeight="1" x14ac:dyDescent="0.25">
      <c r="B6" s="40"/>
      <c r="C6" s="32"/>
      <c r="D6" s="33"/>
      <c r="E6" s="33"/>
      <c r="F6" s="33"/>
      <c r="G6" s="33"/>
      <c r="H6" s="33"/>
      <c r="I6" s="33"/>
      <c r="J6" s="33"/>
      <c r="K6" s="33"/>
      <c r="L6" s="33"/>
      <c r="M6" s="33"/>
      <c r="AT6" s="25"/>
    </row>
    <row r="7" spans="2:46"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80" t="s">
        <v>87</v>
      </c>
    </row>
    <row r="8" spans="2:46"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8"/>
    </row>
    <row r="9" spans="2:46" x14ac:dyDescent="0.25">
      <c r="B9" s="43" t="s">
        <v>864</v>
      </c>
      <c r="C9" s="36" t="s">
        <v>1639</v>
      </c>
      <c r="D9" s="36" t="s">
        <v>2723</v>
      </c>
      <c r="E9" s="36" t="s">
        <v>1694</v>
      </c>
      <c r="F9" s="36" t="s">
        <v>2724</v>
      </c>
      <c r="G9" s="36" t="s">
        <v>1987</v>
      </c>
      <c r="H9" s="36" t="s">
        <v>1988</v>
      </c>
      <c r="I9" s="36" t="s">
        <v>1606</v>
      </c>
      <c r="J9" s="36" t="s">
        <v>2725</v>
      </c>
      <c r="K9" s="36" t="s">
        <v>1897</v>
      </c>
      <c r="L9" s="36" t="s">
        <v>2726</v>
      </c>
      <c r="M9" s="36" t="s">
        <v>1604</v>
      </c>
      <c r="N9" s="36" t="s">
        <v>2727</v>
      </c>
      <c r="O9" s="36" t="s">
        <v>1796</v>
      </c>
      <c r="P9" s="36" t="s">
        <v>2728</v>
      </c>
      <c r="Q9" s="36" t="s">
        <v>1887</v>
      </c>
      <c r="R9" s="36" t="s">
        <v>1888</v>
      </c>
      <c r="S9" s="36" t="s">
        <v>2373</v>
      </c>
      <c r="T9" s="36" t="s">
        <v>2729</v>
      </c>
      <c r="U9" s="36" t="s">
        <v>2370</v>
      </c>
      <c r="V9" s="36" t="s">
        <v>2730</v>
      </c>
      <c r="W9" s="36" t="s">
        <v>2731</v>
      </c>
      <c r="X9" s="36" t="s">
        <v>2732</v>
      </c>
      <c r="Y9" s="36" t="s">
        <v>2733</v>
      </c>
      <c r="Z9" s="36" t="s">
        <v>2734</v>
      </c>
      <c r="AA9" s="36" t="s">
        <v>2735</v>
      </c>
      <c r="AB9" s="36" t="s">
        <v>2736</v>
      </c>
      <c r="AC9" s="36" t="s">
        <v>2331</v>
      </c>
      <c r="AD9" s="36" t="s">
        <v>2737</v>
      </c>
      <c r="AE9" s="36" t="s">
        <v>2738</v>
      </c>
      <c r="AF9" s="36" t="s">
        <v>2739</v>
      </c>
      <c r="AG9" s="36" t="s">
        <v>2021</v>
      </c>
      <c r="AH9" s="36" t="s">
        <v>2740</v>
      </c>
      <c r="AI9" s="36" t="s">
        <v>2741</v>
      </c>
      <c r="AJ9" s="36" t="s">
        <v>2742</v>
      </c>
      <c r="AK9" s="36" t="s">
        <v>2153</v>
      </c>
      <c r="AL9" s="36" t="s">
        <v>2154</v>
      </c>
      <c r="AM9" s="36" t="s">
        <v>2023</v>
      </c>
      <c r="AN9" s="36" t="s">
        <v>2248</v>
      </c>
      <c r="AO9" s="36" t="s">
        <v>2147</v>
      </c>
      <c r="AP9" s="36" t="s">
        <v>2148</v>
      </c>
      <c r="AQ9" s="36" t="s">
        <v>2743</v>
      </c>
      <c r="AR9" s="36" t="s">
        <v>2253</v>
      </c>
      <c r="AS9" s="36" t="s">
        <v>2744</v>
      </c>
      <c r="AT9" s="48" t="s">
        <v>2745</v>
      </c>
    </row>
    <row r="10" spans="2:46" x14ac:dyDescent="0.25">
      <c r="B10" s="51" t="s">
        <v>878</v>
      </c>
      <c r="C10" s="50" t="s">
        <v>1596</v>
      </c>
      <c r="D10" s="50" t="s">
        <v>2746</v>
      </c>
      <c r="E10" s="50" t="s">
        <v>1667</v>
      </c>
      <c r="F10" s="50" t="s">
        <v>2747</v>
      </c>
      <c r="G10" s="50" t="s">
        <v>2748</v>
      </c>
      <c r="H10" s="50" t="s">
        <v>2749</v>
      </c>
      <c r="I10" s="50" t="s">
        <v>1563</v>
      </c>
      <c r="J10" s="50" t="s">
        <v>2750</v>
      </c>
      <c r="K10" s="50" t="s">
        <v>2751</v>
      </c>
      <c r="L10" s="50" t="s">
        <v>2752</v>
      </c>
      <c r="M10" s="50" t="s">
        <v>1561</v>
      </c>
      <c r="N10" s="50" t="s">
        <v>2753</v>
      </c>
      <c r="O10" s="50" t="s">
        <v>2754</v>
      </c>
      <c r="P10" s="50" t="s">
        <v>2755</v>
      </c>
      <c r="Q10" s="50" t="s">
        <v>2756</v>
      </c>
      <c r="R10" s="50" t="s">
        <v>2757</v>
      </c>
      <c r="S10" s="50" t="s">
        <v>2758</v>
      </c>
      <c r="T10" s="50" t="s">
        <v>2759</v>
      </c>
      <c r="U10" s="50" t="s">
        <v>2760</v>
      </c>
      <c r="V10" s="50" t="s">
        <v>2761</v>
      </c>
      <c r="W10" s="50" t="s">
        <v>2762</v>
      </c>
      <c r="X10" s="50" t="s">
        <v>2763</v>
      </c>
      <c r="Y10" s="50" t="s">
        <v>2764</v>
      </c>
      <c r="Z10" s="50" t="s">
        <v>2765</v>
      </c>
      <c r="AA10" s="50" t="s">
        <v>2766</v>
      </c>
      <c r="AB10" s="50" t="s">
        <v>2767</v>
      </c>
      <c r="AC10" s="50" t="s">
        <v>2768</v>
      </c>
      <c r="AD10" s="50" t="s">
        <v>2769</v>
      </c>
      <c r="AE10" s="50" t="s">
        <v>2770</v>
      </c>
      <c r="AF10" s="50" t="s">
        <v>2771</v>
      </c>
      <c r="AG10" s="50" t="s">
        <v>2772</v>
      </c>
      <c r="AH10" s="50" t="s">
        <v>2773</v>
      </c>
      <c r="AI10" s="50" t="s">
        <v>2774</v>
      </c>
      <c r="AJ10" s="50" t="s">
        <v>2775</v>
      </c>
      <c r="AK10" s="50" t="s">
        <v>2776</v>
      </c>
      <c r="AL10" s="50" t="s">
        <v>2777</v>
      </c>
      <c r="AM10" s="50" t="s">
        <v>2778</v>
      </c>
      <c r="AN10" s="50" t="s">
        <v>2779</v>
      </c>
      <c r="AO10" s="50" t="s">
        <v>2780</v>
      </c>
      <c r="AP10" s="50" t="s">
        <v>2781</v>
      </c>
      <c r="AQ10" s="50" t="s">
        <v>2782</v>
      </c>
      <c r="AR10" s="50" t="s">
        <v>2783</v>
      </c>
      <c r="AS10" s="50" t="s">
        <v>2784</v>
      </c>
      <c r="AT10" s="52" t="s">
        <v>2785</v>
      </c>
    </row>
    <row r="11" spans="2:46" x14ac:dyDescent="0.25">
      <c r="B11" t="s">
        <v>4311</v>
      </c>
    </row>
  </sheetData>
  <mergeCells count="24">
    <mergeCell ref="AO7:AP7"/>
    <mergeCell ref="AQ7:AR7"/>
    <mergeCell ref="AS7:AT7"/>
    <mergeCell ref="AE7:AF7"/>
    <mergeCell ref="AG7:AH7"/>
    <mergeCell ref="AI7:AJ7"/>
    <mergeCell ref="AK7:AL7"/>
    <mergeCell ref="AM7:AN7"/>
    <mergeCell ref="C2:AT2"/>
    <mergeCell ref="C8:AT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600-000000000000}"/>
    <hyperlink ref="C2" location="'Table of contents'!A1" display="Table of Contents" xr:uid="{00000000-0004-0000-3600-000001000000}"/>
  </hyperlinks>
  <pageMargins left="0.7" right="0.7" top="0.75" bottom="0.75" header="0.3" footer="0.3"/>
  <pageSetup paperSize="9" orientation="portrait"/>
  <drawing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tabColor theme="9"/>
  </sheetPr>
  <dimension ref="B1:AT10"/>
  <sheetViews>
    <sheetView showGridLines="0" showRowColHeaders="0" workbookViewId="0">
      <pane xSplit="2" ySplit="8" topLeftCell="C9" activePane="bottomRight" state="frozen"/>
      <selection pane="topRight" activeCell="B1" sqref="B1"/>
      <selection pane="bottomLeft" activeCell="A6" sqref="A6"/>
      <selection pane="bottomRight" activeCell="B10" sqref="B10"/>
    </sheetView>
  </sheetViews>
  <sheetFormatPr defaultColWidth="12" defaultRowHeight="10.5" x14ac:dyDescent="0.25"/>
  <cols>
    <col min="1" max="1" width="1.5" customWidth="1"/>
    <col min="2" max="2" width="35.875" customWidth="1"/>
  </cols>
  <sheetData>
    <row r="1" spans="2:46" ht="9" customHeight="1" x14ac:dyDescent="0.25"/>
    <row r="2" spans="2:4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4"/>
    </row>
    <row r="3" spans="2:46" ht="7" customHeight="1" x14ac:dyDescent="0.25">
      <c r="B3" s="23"/>
      <c r="AT3" s="25"/>
    </row>
    <row r="4" spans="2:46" ht="13.5" customHeight="1" x14ac:dyDescent="0.3">
      <c r="B4" s="39" t="s">
        <v>2786</v>
      </c>
      <c r="AT4" s="25"/>
    </row>
    <row r="5" spans="2:46" ht="12" customHeight="1" x14ac:dyDescent="0.25">
      <c r="B5" s="41" t="s">
        <v>28</v>
      </c>
      <c r="AT5" s="25"/>
    </row>
    <row r="6" spans="2:46" ht="7" customHeight="1" x14ac:dyDescent="0.25">
      <c r="B6" s="40"/>
      <c r="C6" s="32"/>
      <c r="D6" s="33"/>
      <c r="E6" s="33"/>
      <c r="F6" s="33"/>
      <c r="G6" s="33"/>
      <c r="H6" s="33"/>
      <c r="I6" s="33"/>
      <c r="J6" s="33"/>
      <c r="K6" s="33"/>
      <c r="L6" s="33"/>
      <c r="M6" s="33"/>
      <c r="AT6" s="25"/>
    </row>
    <row r="7" spans="2:46"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80" t="s">
        <v>87</v>
      </c>
    </row>
    <row r="8" spans="2:46"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8"/>
    </row>
    <row r="9" spans="2:46" ht="21" x14ac:dyDescent="0.25">
      <c r="B9" s="45" t="s">
        <v>510</v>
      </c>
      <c r="C9" s="37" t="s">
        <v>2679</v>
      </c>
      <c r="D9" s="37" t="s">
        <v>2787</v>
      </c>
      <c r="E9" s="37" t="s">
        <v>2075</v>
      </c>
      <c r="F9" s="37" t="s">
        <v>2788</v>
      </c>
      <c r="G9" s="37" t="s">
        <v>2789</v>
      </c>
      <c r="H9" s="37" t="s">
        <v>2790</v>
      </c>
      <c r="I9" s="37" t="s">
        <v>2791</v>
      </c>
      <c r="J9" s="37" t="s">
        <v>2792</v>
      </c>
      <c r="K9" s="37" t="s">
        <v>2793</v>
      </c>
      <c r="L9" s="37" t="s">
        <v>2794</v>
      </c>
      <c r="M9" s="37" t="s">
        <v>2795</v>
      </c>
      <c r="N9" s="37" t="s">
        <v>2796</v>
      </c>
      <c r="O9" s="37" t="s">
        <v>2797</v>
      </c>
      <c r="P9" s="37" t="s">
        <v>2798</v>
      </c>
      <c r="Q9" s="37" t="s">
        <v>2799</v>
      </c>
      <c r="R9" s="37" t="s">
        <v>2800</v>
      </c>
      <c r="S9" s="37" t="s">
        <v>2801</v>
      </c>
      <c r="T9" s="37" t="s">
        <v>2802</v>
      </c>
      <c r="U9" s="37" t="s">
        <v>1728</v>
      </c>
      <c r="V9" s="37" t="s">
        <v>2803</v>
      </c>
      <c r="W9" s="37" t="s">
        <v>2804</v>
      </c>
      <c r="X9" s="37" t="s">
        <v>2805</v>
      </c>
      <c r="Y9" s="37" t="s">
        <v>2806</v>
      </c>
      <c r="Z9" s="37" t="s">
        <v>2807</v>
      </c>
      <c r="AA9" s="37" t="s">
        <v>2651</v>
      </c>
      <c r="AB9" s="37" t="s">
        <v>2808</v>
      </c>
      <c r="AC9" s="37" t="s">
        <v>2403</v>
      </c>
      <c r="AD9" s="37" t="s">
        <v>2809</v>
      </c>
      <c r="AE9" s="37" t="s">
        <v>2810</v>
      </c>
      <c r="AF9" s="37" t="s">
        <v>2811</v>
      </c>
      <c r="AG9" s="37" t="s">
        <v>2812</v>
      </c>
      <c r="AH9" s="37" t="s">
        <v>2813</v>
      </c>
      <c r="AI9" s="37" t="s">
        <v>2814</v>
      </c>
      <c r="AJ9" s="37" t="s">
        <v>2815</v>
      </c>
      <c r="AK9" s="37" t="s">
        <v>2816</v>
      </c>
      <c r="AL9" s="37" t="s">
        <v>2817</v>
      </c>
      <c r="AM9" s="37" t="s">
        <v>1933</v>
      </c>
      <c r="AN9" s="37" t="s">
        <v>2818</v>
      </c>
      <c r="AO9" s="37" t="s">
        <v>1933</v>
      </c>
      <c r="AP9" s="37" t="s">
        <v>2819</v>
      </c>
      <c r="AQ9" s="37" t="s">
        <v>2820</v>
      </c>
      <c r="AR9" s="37" t="s">
        <v>2821</v>
      </c>
      <c r="AS9" s="37" t="s">
        <v>2562</v>
      </c>
      <c r="AT9" s="49" t="s">
        <v>2822</v>
      </c>
    </row>
    <row r="10" spans="2:46" x14ac:dyDescent="0.25">
      <c r="B10" t="s">
        <v>4311</v>
      </c>
    </row>
  </sheetData>
  <mergeCells count="24">
    <mergeCell ref="AO7:AP7"/>
    <mergeCell ref="AQ7:AR7"/>
    <mergeCell ref="AS7:AT7"/>
    <mergeCell ref="AE7:AF7"/>
    <mergeCell ref="AG7:AH7"/>
    <mergeCell ref="AI7:AJ7"/>
    <mergeCell ref="AK7:AL7"/>
    <mergeCell ref="AM7:AN7"/>
    <mergeCell ref="C2:AT2"/>
    <mergeCell ref="C8:AT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700-000000000000}"/>
    <hyperlink ref="C2" location="'Table of contents'!A1" display="Table of Contents" xr:uid="{00000000-0004-0000-3700-000001000000}"/>
  </hyperlinks>
  <pageMargins left="0.7" right="0.7" top="0.75" bottom="0.75" header="0.3" footer="0.3"/>
  <pageSetup paperSize="9" orientation="portrait"/>
  <drawing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tabColor theme="9"/>
  </sheetPr>
  <dimension ref="B1:P15"/>
  <sheetViews>
    <sheetView showGridLines="0" showRowColHeaders="0" workbookViewId="0">
      <pane xSplit="2" ySplit="8" topLeftCell="C9" activePane="bottomRight" state="frozen"/>
      <selection pane="topRight" activeCell="B1" sqref="B1"/>
      <selection pane="bottomLeft" activeCell="A6" sqref="A6"/>
      <selection pane="bottomRight" activeCell="B15" sqref="B15"/>
    </sheetView>
  </sheetViews>
  <sheetFormatPr defaultColWidth="12" defaultRowHeight="10.5" x14ac:dyDescent="0.25"/>
  <cols>
    <col min="1" max="1" width="1.5" customWidth="1"/>
    <col min="2" max="2" width="35.875" customWidth="1"/>
  </cols>
  <sheetData>
    <row r="1" spans="2:16" ht="9" customHeight="1" x14ac:dyDescent="0.25"/>
    <row r="2" spans="2:16" ht="40" customHeight="1" x14ac:dyDescent="0.25">
      <c r="B2" s="46"/>
      <c r="C2" s="72" t="s">
        <v>0</v>
      </c>
      <c r="D2" s="73"/>
      <c r="E2" s="73"/>
      <c r="F2" s="73"/>
      <c r="G2" s="73"/>
      <c r="H2" s="73"/>
      <c r="I2" s="73"/>
      <c r="J2" s="73"/>
      <c r="K2" s="73"/>
      <c r="L2" s="73"/>
      <c r="M2" s="73"/>
      <c r="N2" s="73"/>
      <c r="O2" s="73"/>
      <c r="P2" s="74"/>
    </row>
    <row r="3" spans="2:16" ht="7" customHeight="1" x14ac:dyDescent="0.25">
      <c r="B3" s="23"/>
      <c r="P3" s="25"/>
    </row>
    <row r="4" spans="2:16" ht="13.5" customHeight="1" x14ac:dyDescent="0.3">
      <c r="B4" s="39" t="s">
        <v>2823</v>
      </c>
      <c r="P4" s="25"/>
    </row>
    <row r="5" spans="2:16" ht="12" customHeight="1" x14ac:dyDescent="0.25">
      <c r="B5" s="41" t="s">
        <v>28</v>
      </c>
      <c r="P5" s="25"/>
    </row>
    <row r="6" spans="2:16" ht="7" customHeight="1" x14ac:dyDescent="0.25">
      <c r="B6" s="40"/>
      <c r="C6" s="32"/>
      <c r="D6" s="33"/>
      <c r="E6" s="33"/>
      <c r="F6" s="33"/>
      <c r="G6" s="33"/>
      <c r="H6" s="33"/>
      <c r="I6" s="33"/>
      <c r="J6" s="33"/>
      <c r="K6" s="33"/>
      <c r="L6" s="33"/>
      <c r="M6" s="33"/>
      <c r="P6" s="25"/>
    </row>
    <row r="7" spans="2:16" ht="12" customHeight="1" x14ac:dyDescent="0.25">
      <c r="B7" s="42"/>
      <c r="C7" s="79" t="s">
        <v>907</v>
      </c>
      <c r="D7" s="79" t="s">
        <v>907</v>
      </c>
      <c r="E7" s="79" t="s">
        <v>908</v>
      </c>
      <c r="F7" s="79" t="s">
        <v>908</v>
      </c>
      <c r="G7" s="79" t="s">
        <v>909</v>
      </c>
      <c r="H7" s="79" t="s">
        <v>909</v>
      </c>
      <c r="I7" s="79" t="s">
        <v>910</v>
      </c>
      <c r="J7" s="79" t="s">
        <v>910</v>
      </c>
      <c r="K7" s="79" t="s">
        <v>911</v>
      </c>
      <c r="L7" s="79" t="s">
        <v>911</v>
      </c>
      <c r="M7" s="79" t="s">
        <v>912</v>
      </c>
      <c r="N7" s="79" t="s">
        <v>912</v>
      </c>
      <c r="O7" s="79" t="s">
        <v>913</v>
      </c>
      <c r="P7" s="80" t="s">
        <v>913</v>
      </c>
    </row>
    <row r="8" spans="2:16" x14ac:dyDescent="0.25">
      <c r="B8" s="38"/>
      <c r="C8" s="75" t="s">
        <v>1560</v>
      </c>
      <c r="D8" s="76"/>
      <c r="E8" s="76"/>
      <c r="F8" s="76"/>
      <c r="G8" s="76"/>
      <c r="H8" s="76"/>
      <c r="I8" s="76"/>
      <c r="J8" s="76"/>
      <c r="K8" s="76"/>
      <c r="L8" s="76"/>
      <c r="M8" s="76"/>
      <c r="N8" s="77"/>
      <c r="O8" s="77"/>
      <c r="P8" s="78"/>
    </row>
    <row r="9" spans="2:16" x14ac:dyDescent="0.25">
      <c r="B9" s="43" t="s">
        <v>373</v>
      </c>
      <c r="C9" s="36" t="s">
        <v>2608</v>
      </c>
      <c r="D9" s="36" t="s">
        <v>2824</v>
      </c>
      <c r="E9" s="36" t="s">
        <v>2825</v>
      </c>
      <c r="F9" s="36" t="s">
        <v>2826</v>
      </c>
      <c r="G9" s="36" t="s">
        <v>2827</v>
      </c>
      <c r="H9" s="36" t="s">
        <v>2828</v>
      </c>
      <c r="I9" s="36" t="s">
        <v>2812</v>
      </c>
      <c r="J9" s="36" t="s">
        <v>2829</v>
      </c>
      <c r="K9" s="36" t="s">
        <v>2535</v>
      </c>
      <c r="L9" s="36" t="s">
        <v>2830</v>
      </c>
      <c r="M9" s="36" t="s">
        <v>2072</v>
      </c>
      <c r="N9" s="36" t="s">
        <v>2831</v>
      </c>
      <c r="O9" s="36" t="s">
        <v>2564</v>
      </c>
      <c r="P9" s="48" t="s">
        <v>2832</v>
      </c>
    </row>
    <row r="10" spans="2:16" x14ac:dyDescent="0.25">
      <c r="B10" s="44" t="s">
        <v>398</v>
      </c>
      <c r="C10" s="35" t="s">
        <v>1923</v>
      </c>
      <c r="D10" s="35" t="s">
        <v>2833</v>
      </c>
      <c r="E10" s="35" t="s">
        <v>1781</v>
      </c>
      <c r="F10" s="35" t="s">
        <v>2834</v>
      </c>
      <c r="G10" s="35" t="s">
        <v>2583</v>
      </c>
      <c r="H10" s="35" t="s">
        <v>2835</v>
      </c>
      <c r="I10" s="35" t="s">
        <v>2720</v>
      </c>
      <c r="J10" s="35" t="s">
        <v>2836</v>
      </c>
      <c r="K10" s="35" t="s">
        <v>2837</v>
      </c>
      <c r="L10" s="35" t="s">
        <v>2838</v>
      </c>
      <c r="M10" s="35" t="s">
        <v>2104</v>
      </c>
      <c r="N10" s="35" t="s">
        <v>2839</v>
      </c>
      <c r="O10" s="35" t="s">
        <v>1681</v>
      </c>
      <c r="P10" s="47" t="s">
        <v>2840</v>
      </c>
    </row>
    <row r="11" spans="2:16" x14ac:dyDescent="0.25">
      <c r="B11" s="43" t="s">
        <v>421</v>
      </c>
      <c r="C11" s="36" t="s">
        <v>1692</v>
      </c>
      <c r="D11" s="36" t="s">
        <v>2841</v>
      </c>
      <c r="E11" s="36" t="s">
        <v>1637</v>
      </c>
      <c r="F11" s="36" t="s">
        <v>2842</v>
      </c>
      <c r="G11" s="36" t="s">
        <v>2367</v>
      </c>
      <c r="H11" s="36" t="s">
        <v>2843</v>
      </c>
      <c r="I11" s="36" t="s">
        <v>2844</v>
      </c>
      <c r="J11" s="36" t="s">
        <v>2845</v>
      </c>
      <c r="K11" s="36" t="s">
        <v>2015</v>
      </c>
      <c r="L11" s="36" t="s">
        <v>2846</v>
      </c>
      <c r="M11" s="36" t="s">
        <v>2017</v>
      </c>
      <c r="N11" s="36" t="s">
        <v>2847</v>
      </c>
      <c r="O11" s="36" t="s">
        <v>2239</v>
      </c>
      <c r="P11" s="48" t="s">
        <v>2848</v>
      </c>
    </row>
    <row r="12" spans="2:16" x14ac:dyDescent="0.25">
      <c r="B12" s="44" t="s">
        <v>445</v>
      </c>
      <c r="C12" s="35" t="s">
        <v>2691</v>
      </c>
      <c r="D12" s="35" t="s">
        <v>2849</v>
      </c>
      <c r="E12" s="35" t="s">
        <v>2691</v>
      </c>
      <c r="F12" s="35" t="s">
        <v>2849</v>
      </c>
      <c r="G12" s="35" t="s">
        <v>2738</v>
      </c>
      <c r="H12" s="35" t="s">
        <v>2850</v>
      </c>
      <c r="I12" s="35" t="s">
        <v>2132</v>
      </c>
      <c r="J12" s="35" t="s">
        <v>2252</v>
      </c>
      <c r="K12" s="35" t="s">
        <v>2255</v>
      </c>
      <c r="L12" s="35" t="s">
        <v>2851</v>
      </c>
      <c r="M12" s="35" t="s">
        <v>1952</v>
      </c>
      <c r="N12" s="35" t="s">
        <v>2852</v>
      </c>
      <c r="O12" s="35" t="s">
        <v>1958</v>
      </c>
      <c r="P12" s="47" t="s">
        <v>2301</v>
      </c>
    </row>
    <row r="13" spans="2:16" x14ac:dyDescent="0.25">
      <c r="B13" s="43" t="s">
        <v>468</v>
      </c>
      <c r="C13" s="36" t="s">
        <v>2853</v>
      </c>
      <c r="D13" s="36" t="s">
        <v>2854</v>
      </c>
      <c r="E13" s="36" t="s">
        <v>2270</v>
      </c>
      <c r="F13" s="36" t="s">
        <v>2855</v>
      </c>
      <c r="G13" s="36" t="s">
        <v>2856</v>
      </c>
      <c r="H13" s="36" t="s">
        <v>2857</v>
      </c>
      <c r="I13" s="36" t="s">
        <v>2141</v>
      </c>
      <c r="J13" s="36" t="s">
        <v>2858</v>
      </c>
      <c r="K13" s="36" t="s">
        <v>2251</v>
      </c>
      <c r="L13" s="36" t="s">
        <v>2859</v>
      </c>
      <c r="M13" s="36" t="s">
        <v>1948</v>
      </c>
      <c r="N13" s="36" t="s">
        <v>2229</v>
      </c>
      <c r="O13" s="36" t="s">
        <v>1960</v>
      </c>
      <c r="P13" s="48" t="s">
        <v>2294</v>
      </c>
    </row>
    <row r="14" spans="2:16" x14ac:dyDescent="0.25">
      <c r="B14" s="51" t="s">
        <v>488</v>
      </c>
      <c r="C14" s="50" t="s">
        <v>2270</v>
      </c>
      <c r="D14" s="50" t="s">
        <v>2860</v>
      </c>
      <c r="E14" s="50" t="s">
        <v>2861</v>
      </c>
      <c r="F14" s="50" t="s">
        <v>2862</v>
      </c>
      <c r="G14" s="50" t="s">
        <v>2738</v>
      </c>
      <c r="H14" s="50" t="s">
        <v>2863</v>
      </c>
      <c r="I14" s="50" t="s">
        <v>2741</v>
      </c>
      <c r="J14" s="50" t="s">
        <v>2864</v>
      </c>
      <c r="K14" s="50" t="s">
        <v>2741</v>
      </c>
      <c r="L14" s="50" t="s">
        <v>2865</v>
      </c>
      <c r="M14" s="50" t="s">
        <v>2251</v>
      </c>
      <c r="N14" s="50" t="s">
        <v>2866</v>
      </c>
      <c r="O14" s="50" t="s">
        <v>2144</v>
      </c>
      <c r="P14" s="52" t="s">
        <v>2867</v>
      </c>
    </row>
    <row r="15" spans="2:16" x14ac:dyDescent="0.25">
      <c r="B15" t="s">
        <v>4311</v>
      </c>
    </row>
  </sheetData>
  <mergeCells count="9">
    <mergeCell ref="C2:P2"/>
    <mergeCell ref="C8:P8"/>
    <mergeCell ref="C7:D7"/>
    <mergeCell ref="E7:F7"/>
    <mergeCell ref="G7:H7"/>
    <mergeCell ref="I7:J7"/>
    <mergeCell ref="K7:L7"/>
    <mergeCell ref="M7:N7"/>
    <mergeCell ref="O7:P7"/>
  </mergeCells>
  <hyperlinks>
    <hyperlink ref="C2:J2" location="TOC!A1" display="TOC" xr:uid="{00000000-0004-0000-3800-000000000000}"/>
    <hyperlink ref="C2" location="'Table of contents'!A1" display="Table of Contents" xr:uid="{00000000-0004-0000-3800-000001000000}"/>
  </hyperlinks>
  <pageMargins left="0.7" right="0.7" top="0.75" bottom="0.75" header="0.3" footer="0.3"/>
  <pageSetup paperSize="9" orientation="portrait"/>
  <drawing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tabColor theme="9"/>
  </sheetPr>
  <dimension ref="B1:M13"/>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3"/>
      <c r="J2" s="74"/>
    </row>
    <row r="3" spans="2:13" ht="7" customHeight="1" x14ac:dyDescent="0.25">
      <c r="B3" s="23"/>
      <c r="J3" s="25"/>
    </row>
    <row r="4" spans="2:13" ht="13.5" customHeight="1" x14ac:dyDescent="0.3">
      <c r="B4" s="39" t="s">
        <v>2868</v>
      </c>
      <c r="J4" s="25"/>
    </row>
    <row r="5" spans="2:13" ht="12" customHeight="1" x14ac:dyDescent="0.25">
      <c r="B5" s="41" t="s">
        <v>28</v>
      </c>
      <c r="J5" s="25"/>
    </row>
    <row r="6" spans="2:13" ht="7" customHeight="1" x14ac:dyDescent="0.25">
      <c r="B6" s="40"/>
      <c r="C6" s="32"/>
      <c r="D6" s="33"/>
      <c r="E6" s="33"/>
      <c r="F6" s="33"/>
      <c r="G6" s="33"/>
      <c r="H6" s="33"/>
      <c r="I6" s="33"/>
      <c r="J6" s="53"/>
      <c r="K6" s="33"/>
      <c r="L6" s="33"/>
      <c r="M6" s="33"/>
    </row>
    <row r="7" spans="2:13" ht="12" customHeight="1" x14ac:dyDescent="0.25">
      <c r="B7" s="42"/>
      <c r="C7" s="79" t="s">
        <v>933</v>
      </c>
      <c r="D7" s="79" t="s">
        <v>933</v>
      </c>
      <c r="E7" s="79" t="s">
        <v>934</v>
      </c>
      <c r="F7" s="79" t="s">
        <v>934</v>
      </c>
      <c r="G7" s="79" t="s">
        <v>935</v>
      </c>
      <c r="H7" s="79" t="s">
        <v>935</v>
      </c>
      <c r="I7" s="79" t="s">
        <v>936</v>
      </c>
      <c r="J7" s="80" t="s">
        <v>936</v>
      </c>
    </row>
    <row r="8" spans="2:13" x14ac:dyDescent="0.25">
      <c r="B8" s="38"/>
      <c r="C8" s="75" t="s">
        <v>1560</v>
      </c>
      <c r="D8" s="76"/>
      <c r="E8" s="76"/>
      <c r="F8" s="76"/>
      <c r="G8" s="76"/>
      <c r="H8" s="76"/>
      <c r="I8" s="76"/>
      <c r="J8" s="81"/>
      <c r="K8" s="34"/>
      <c r="L8" s="34"/>
      <c r="M8" s="34"/>
    </row>
    <row r="9" spans="2:13" x14ac:dyDescent="0.25">
      <c r="B9" s="43" t="s">
        <v>373</v>
      </c>
      <c r="C9" s="36" t="s">
        <v>2869</v>
      </c>
      <c r="D9" s="36" t="s">
        <v>2870</v>
      </c>
      <c r="E9" s="36" t="s">
        <v>2871</v>
      </c>
      <c r="F9" s="36" t="s">
        <v>2872</v>
      </c>
      <c r="G9" s="36" t="s">
        <v>1713</v>
      </c>
      <c r="H9" s="36" t="s">
        <v>2873</v>
      </c>
      <c r="I9" s="36" t="s">
        <v>2533</v>
      </c>
      <c r="J9" s="48" t="s">
        <v>2874</v>
      </c>
    </row>
    <row r="10" spans="2:13" x14ac:dyDescent="0.25">
      <c r="B10" s="44" t="s">
        <v>398</v>
      </c>
      <c r="C10" s="35" t="s">
        <v>2875</v>
      </c>
      <c r="D10" s="35" t="s">
        <v>2876</v>
      </c>
      <c r="E10" s="35" t="s">
        <v>2877</v>
      </c>
      <c r="F10" s="35" t="s">
        <v>2878</v>
      </c>
      <c r="G10" s="35" t="s">
        <v>2653</v>
      </c>
      <c r="H10" s="35" t="s">
        <v>2879</v>
      </c>
      <c r="I10" s="35" t="s">
        <v>1937</v>
      </c>
      <c r="J10" s="47" t="s">
        <v>2880</v>
      </c>
    </row>
    <row r="11" spans="2:13" x14ac:dyDescent="0.25">
      <c r="B11" s="43" t="s">
        <v>421</v>
      </c>
      <c r="C11" s="36" t="s">
        <v>2881</v>
      </c>
      <c r="D11" s="36" t="s">
        <v>2882</v>
      </c>
      <c r="E11" s="36" t="s">
        <v>1873</v>
      </c>
      <c r="F11" s="36" t="s">
        <v>2883</v>
      </c>
      <c r="G11" s="36" t="s">
        <v>2884</v>
      </c>
      <c r="H11" s="36" t="s">
        <v>2885</v>
      </c>
      <c r="I11" s="36" t="s">
        <v>1787</v>
      </c>
      <c r="J11" s="48" t="s">
        <v>2886</v>
      </c>
    </row>
    <row r="12" spans="2:13" x14ac:dyDescent="0.25">
      <c r="B12" s="44" t="s">
        <v>445</v>
      </c>
      <c r="C12" s="35" t="s">
        <v>2585</v>
      </c>
      <c r="D12" s="35" t="s">
        <v>2887</v>
      </c>
      <c r="E12" s="35" t="s">
        <v>2533</v>
      </c>
      <c r="F12" s="35" t="s">
        <v>2888</v>
      </c>
      <c r="G12" s="35" t="s">
        <v>2585</v>
      </c>
      <c r="H12" s="35" t="s">
        <v>2889</v>
      </c>
      <c r="I12" s="35" t="s">
        <v>1933</v>
      </c>
      <c r="J12" s="47" t="s">
        <v>2890</v>
      </c>
    </row>
    <row r="13" spans="2:13" x14ac:dyDescent="0.25">
      <c r="B13" s="45" t="s">
        <v>942</v>
      </c>
      <c r="C13" s="37" t="s">
        <v>2533</v>
      </c>
      <c r="D13" s="37" t="s">
        <v>2891</v>
      </c>
      <c r="E13" s="37" t="s">
        <v>2674</v>
      </c>
      <c r="F13" s="37" t="s">
        <v>2892</v>
      </c>
      <c r="G13" s="37" t="s">
        <v>2820</v>
      </c>
      <c r="H13" s="37" t="s">
        <v>2893</v>
      </c>
      <c r="I13" s="37" t="s">
        <v>2580</v>
      </c>
      <c r="J13" s="49" t="s">
        <v>2894</v>
      </c>
    </row>
  </sheetData>
  <mergeCells count="6">
    <mergeCell ref="C2:J2"/>
    <mergeCell ref="C8:J8"/>
    <mergeCell ref="C7:D7"/>
    <mergeCell ref="E7:F7"/>
    <mergeCell ref="G7:H7"/>
    <mergeCell ref="I7:J7"/>
  </mergeCells>
  <hyperlinks>
    <hyperlink ref="C2:J2" location="TOC!A1" display="TOC" xr:uid="{00000000-0004-0000-3900-000000000000}"/>
    <hyperlink ref="C2" location="'Table of contents'!A1" display="Table of Contents" xr:uid="{00000000-0004-0000-3900-000001000000}"/>
  </hyperlinks>
  <pageMargins left="0.7" right="0.7" top="0.75" bottom="0.75" header="0.3" footer="0.3"/>
  <pageSetup paperSize="9" orientation="portrait"/>
  <drawing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tabColor theme="9"/>
  </sheetPr>
  <dimension ref="B1:AT11"/>
  <sheetViews>
    <sheetView showGridLines="0" showRowColHeaders="0" workbookViewId="0">
      <pane xSplit="2" ySplit="8" topLeftCell="C9" activePane="bottomRight" state="frozen"/>
      <selection pane="topRight" activeCell="B1" sqref="B1"/>
      <selection pane="bottomLeft" activeCell="A6" sqref="A6"/>
      <selection pane="bottomRight" activeCell="B11" sqref="B11"/>
    </sheetView>
  </sheetViews>
  <sheetFormatPr defaultColWidth="12" defaultRowHeight="10.5" x14ac:dyDescent="0.25"/>
  <cols>
    <col min="1" max="1" width="1.5" customWidth="1"/>
    <col min="2" max="2" width="35.875" customWidth="1"/>
  </cols>
  <sheetData>
    <row r="1" spans="2:46" ht="9" customHeight="1" x14ac:dyDescent="0.25"/>
    <row r="2" spans="2:4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4"/>
    </row>
    <row r="3" spans="2:46" ht="7" customHeight="1" x14ac:dyDescent="0.25">
      <c r="B3" s="23"/>
      <c r="AT3" s="25"/>
    </row>
    <row r="4" spans="2:46" ht="13.5" customHeight="1" x14ac:dyDescent="0.3">
      <c r="B4" s="39" t="s">
        <v>2895</v>
      </c>
      <c r="AT4" s="25"/>
    </row>
    <row r="5" spans="2:46" ht="12" customHeight="1" x14ac:dyDescent="0.25">
      <c r="B5" s="41" t="s">
        <v>28</v>
      </c>
      <c r="AT5" s="25"/>
    </row>
    <row r="6" spans="2:46" ht="7" customHeight="1" x14ac:dyDescent="0.25">
      <c r="B6" s="40"/>
      <c r="C6" s="32"/>
      <c r="D6" s="33"/>
      <c r="E6" s="33"/>
      <c r="F6" s="33"/>
      <c r="G6" s="33"/>
      <c r="H6" s="33"/>
      <c r="I6" s="33"/>
      <c r="J6" s="33"/>
      <c r="K6" s="33"/>
      <c r="L6" s="33"/>
      <c r="M6" s="33"/>
      <c r="AT6" s="25"/>
    </row>
    <row r="7" spans="2:46"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80" t="s">
        <v>87</v>
      </c>
    </row>
    <row r="8" spans="2:46"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8"/>
    </row>
    <row r="9" spans="2:46" x14ac:dyDescent="0.25">
      <c r="B9" s="43" t="s">
        <v>945</v>
      </c>
      <c r="C9" s="36" t="s">
        <v>2896</v>
      </c>
      <c r="D9" s="36" t="s">
        <v>2897</v>
      </c>
      <c r="E9" s="36" t="s">
        <v>2875</v>
      </c>
      <c r="F9" s="36" t="s">
        <v>2898</v>
      </c>
      <c r="G9" s="36" t="s">
        <v>2899</v>
      </c>
      <c r="H9" s="36" t="s">
        <v>2900</v>
      </c>
      <c r="I9" s="36" t="s">
        <v>2901</v>
      </c>
      <c r="J9" s="36" t="s">
        <v>2902</v>
      </c>
      <c r="K9" s="36" t="s">
        <v>2903</v>
      </c>
      <c r="L9" s="36" t="s">
        <v>2904</v>
      </c>
      <c r="M9" s="36" t="s">
        <v>2899</v>
      </c>
      <c r="N9" s="36" t="s">
        <v>2905</v>
      </c>
      <c r="O9" s="36" t="s">
        <v>2906</v>
      </c>
      <c r="P9" s="36" t="s">
        <v>2907</v>
      </c>
      <c r="Q9" s="36" t="s">
        <v>2908</v>
      </c>
      <c r="R9" s="36" t="s">
        <v>2909</v>
      </c>
      <c r="S9" s="36" t="s">
        <v>2617</v>
      </c>
      <c r="T9" s="36" t="s">
        <v>2907</v>
      </c>
      <c r="U9" s="36" t="s">
        <v>2910</v>
      </c>
      <c r="V9" s="36" t="s">
        <v>2911</v>
      </c>
      <c r="W9" s="36" t="s">
        <v>2912</v>
      </c>
      <c r="X9" s="36" t="s">
        <v>2913</v>
      </c>
      <c r="Y9" s="36" t="s">
        <v>2914</v>
      </c>
      <c r="Z9" s="36" t="s">
        <v>2915</v>
      </c>
      <c r="AA9" s="36" t="s">
        <v>2916</v>
      </c>
      <c r="AB9" s="36" t="s">
        <v>2917</v>
      </c>
      <c r="AC9" s="36" t="s">
        <v>2918</v>
      </c>
      <c r="AD9" s="36" t="s">
        <v>2919</v>
      </c>
      <c r="AE9" s="36" t="s">
        <v>2920</v>
      </c>
      <c r="AF9" s="36" t="s">
        <v>2921</v>
      </c>
      <c r="AG9" s="36" t="s">
        <v>2922</v>
      </c>
      <c r="AH9" s="36" t="s">
        <v>2923</v>
      </c>
      <c r="AI9" s="36" t="s">
        <v>1574</v>
      </c>
      <c r="AJ9" s="36" t="s">
        <v>1653</v>
      </c>
      <c r="AK9" s="36" t="s">
        <v>1663</v>
      </c>
      <c r="AL9" s="36" t="s">
        <v>2924</v>
      </c>
      <c r="AM9" s="36" t="s">
        <v>1572</v>
      </c>
      <c r="AN9" s="36" t="s">
        <v>2925</v>
      </c>
      <c r="AO9" s="36" t="s">
        <v>1567</v>
      </c>
      <c r="AP9" s="36" t="s">
        <v>2926</v>
      </c>
      <c r="AQ9" s="36" t="s">
        <v>2927</v>
      </c>
      <c r="AR9" s="36" t="s">
        <v>2928</v>
      </c>
      <c r="AS9" s="36" t="s">
        <v>2929</v>
      </c>
      <c r="AT9" s="48" t="s">
        <v>2930</v>
      </c>
    </row>
    <row r="10" spans="2:46" x14ac:dyDescent="0.25">
      <c r="B10" s="51" t="s">
        <v>968</v>
      </c>
      <c r="C10" s="50" t="s">
        <v>2535</v>
      </c>
      <c r="D10" s="50" t="s">
        <v>2931</v>
      </c>
      <c r="E10" s="50" t="s">
        <v>2075</v>
      </c>
      <c r="F10" s="50" t="s">
        <v>2932</v>
      </c>
      <c r="G10" s="50" t="s">
        <v>2933</v>
      </c>
      <c r="H10" s="50" t="s">
        <v>2934</v>
      </c>
      <c r="I10" s="50" t="s">
        <v>2935</v>
      </c>
      <c r="J10" s="50" t="s">
        <v>2936</v>
      </c>
      <c r="K10" s="50" t="s">
        <v>2937</v>
      </c>
      <c r="L10" s="50" t="s">
        <v>2938</v>
      </c>
      <c r="M10" s="50" t="s">
        <v>2933</v>
      </c>
      <c r="N10" s="50" t="s">
        <v>2939</v>
      </c>
      <c r="O10" s="50" t="s">
        <v>1933</v>
      </c>
      <c r="P10" s="50" t="s">
        <v>2940</v>
      </c>
      <c r="Q10" s="50" t="s">
        <v>2941</v>
      </c>
      <c r="R10" s="50" t="s">
        <v>2942</v>
      </c>
      <c r="S10" s="50" t="s">
        <v>2060</v>
      </c>
      <c r="T10" s="50" t="s">
        <v>2940</v>
      </c>
      <c r="U10" s="50" t="s">
        <v>2943</v>
      </c>
      <c r="V10" s="50" t="s">
        <v>2944</v>
      </c>
      <c r="W10" s="50" t="s">
        <v>2587</v>
      </c>
      <c r="X10" s="50" t="s">
        <v>2945</v>
      </c>
      <c r="Y10" s="50" t="s">
        <v>2124</v>
      </c>
      <c r="Z10" s="50" t="s">
        <v>2129</v>
      </c>
      <c r="AA10" s="50" t="s">
        <v>1761</v>
      </c>
      <c r="AB10" s="50" t="s">
        <v>1821</v>
      </c>
      <c r="AC10" s="50" t="s">
        <v>1815</v>
      </c>
      <c r="AD10" s="50" t="s">
        <v>1816</v>
      </c>
      <c r="AE10" s="50" t="s">
        <v>1755</v>
      </c>
      <c r="AF10" s="50" t="s">
        <v>2946</v>
      </c>
      <c r="AG10" s="50" t="s">
        <v>1811</v>
      </c>
      <c r="AH10" s="50" t="s">
        <v>2947</v>
      </c>
      <c r="AI10" s="50" t="s">
        <v>1617</v>
      </c>
      <c r="AJ10" s="50" t="s">
        <v>1680</v>
      </c>
      <c r="AK10" s="50" t="s">
        <v>1690</v>
      </c>
      <c r="AL10" s="50" t="s">
        <v>2948</v>
      </c>
      <c r="AM10" s="50" t="s">
        <v>1615</v>
      </c>
      <c r="AN10" s="50" t="s">
        <v>2949</v>
      </c>
      <c r="AO10" s="50" t="s">
        <v>1610</v>
      </c>
      <c r="AP10" s="50" t="s">
        <v>2950</v>
      </c>
      <c r="AQ10" s="50" t="s">
        <v>2104</v>
      </c>
      <c r="AR10" s="50" t="s">
        <v>2951</v>
      </c>
      <c r="AS10" s="50" t="s">
        <v>2952</v>
      </c>
      <c r="AT10" s="52" t="s">
        <v>2953</v>
      </c>
    </row>
    <row r="11" spans="2:46" x14ac:dyDescent="0.25">
      <c r="B11" t="s">
        <v>4311</v>
      </c>
    </row>
  </sheetData>
  <mergeCells count="24">
    <mergeCell ref="AO7:AP7"/>
    <mergeCell ref="AQ7:AR7"/>
    <mergeCell ref="AS7:AT7"/>
    <mergeCell ref="AE7:AF7"/>
    <mergeCell ref="AG7:AH7"/>
    <mergeCell ref="AI7:AJ7"/>
    <mergeCell ref="AK7:AL7"/>
    <mergeCell ref="AM7:AN7"/>
    <mergeCell ref="C2:AT2"/>
    <mergeCell ref="C8:AT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A00-000000000000}"/>
    <hyperlink ref="C2" location="'Table of contents'!A1" display="Table of Contents" xr:uid="{00000000-0004-0000-3A00-000001000000}"/>
  </hyperlinks>
  <pageMargins left="0.7" right="0.7" top="0.75" bottom="0.75" header="0.3" footer="0.3"/>
  <pageSetup paperSize="9" orientation="portrait"/>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9"/>
  </sheetPr>
  <dimension ref="B1:Z11"/>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64</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90</v>
      </c>
      <c r="C9" s="36" t="s">
        <v>91</v>
      </c>
      <c r="D9" s="36" t="s">
        <v>92</v>
      </c>
      <c r="E9" s="36" t="s">
        <v>93</v>
      </c>
      <c r="F9" s="36" t="s">
        <v>94</v>
      </c>
      <c r="G9" s="36" t="s">
        <v>95</v>
      </c>
      <c r="H9" s="36" t="s">
        <v>96</v>
      </c>
      <c r="I9" s="36" t="s">
        <v>97</v>
      </c>
      <c r="J9" s="36" t="s">
        <v>98</v>
      </c>
      <c r="K9" s="36" t="s">
        <v>99</v>
      </c>
      <c r="L9" s="36" t="s">
        <v>100</v>
      </c>
      <c r="M9" s="36" t="s">
        <v>101</v>
      </c>
      <c r="N9" s="36" t="s">
        <v>102</v>
      </c>
      <c r="O9" s="36" t="s">
        <v>103</v>
      </c>
      <c r="P9" s="36" t="s">
        <v>104</v>
      </c>
      <c r="Q9" s="36" t="s">
        <v>105</v>
      </c>
      <c r="R9" s="36" t="s">
        <v>106</v>
      </c>
      <c r="S9" s="36" t="s">
        <v>107</v>
      </c>
      <c r="T9" s="36" t="s">
        <v>108</v>
      </c>
      <c r="U9" s="36" t="s">
        <v>109</v>
      </c>
      <c r="V9" s="36" t="s">
        <v>110</v>
      </c>
      <c r="W9" s="36" t="s">
        <v>111</v>
      </c>
      <c r="X9" s="36" t="s">
        <v>112</v>
      </c>
      <c r="Y9" s="36" t="s">
        <v>113</v>
      </c>
      <c r="Z9" s="48" t="s">
        <v>114</v>
      </c>
    </row>
    <row r="10" spans="2:26" x14ac:dyDescent="0.25">
      <c r="B10" s="44" t="s">
        <v>115</v>
      </c>
      <c r="C10" s="35" t="s">
        <v>116</v>
      </c>
      <c r="D10" s="35" t="s">
        <v>117</v>
      </c>
      <c r="E10" s="35" t="s">
        <v>118</v>
      </c>
      <c r="F10" s="35" t="s">
        <v>119</v>
      </c>
      <c r="G10" s="35" t="s">
        <v>120</v>
      </c>
      <c r="H10" s="35" t="s">
        <v>121</v>
      </c>
      <c r="I10" s="35" t="s">
        <v>122</v>
      </c>
      <c r="J10" s="35" t="s">
        <v>123</v>
      </c>
      <c r="K10" s="35" t="s">
        <v>124</v>
      </c>
      <c r="L10" s="35" t="s">
        <v>125</v>
      </c>
      <c r="M10" s="35" t="s">
        <v>126</v>
      </c>
      <c r="N10" s="35" t="s">
        <v>127</v>
      </c>
      <c r="O10" s="35" t="s">
        <v>128</v>
      </c>
      <c r="P10" s="35" t="s">
        <v>129</v>
      </c>
      <c r="Q10" s="35" t="s">
        <v>130</v>
      </c>
      <c r="R10" s="35" t="s">
        <v>131</v>
      </c>
      <c r="S10" s="35" t="s">
        <v>132</v>
      </c>
      <c r="T10" s="35" t="s">
        <v>133</v>
      </c>
      <c r="U10" s="35" t="s">
        <v>134</v>
      </c>
      <c r="V10" s="35" t="s">
        <v>135</v>
      </c>
      <c r="W10" s="35" t="s">
        <v>136</v>
      </c>
      <c r="X10" s="35" t="s">
        <v>137</v>
      </c>
      <c r="Y10" s="35" t="s">
        <v>138</v>
      </c>
      <c r="Z10" s="47" t="s">
        <v>136</v>
      </c>
    </row>
    <row r="11" spans="2:26" x14ac:dyDescent="0.25">
      <c r="B11" s="45" t="s">
        <v>139</v>
      </c>
      <c r="C11" s="37" t="s">
        <v>140</v>
      </c>
      <c r="D11" s="37" t="s">
        <v>141</v>
      </c>
      <c r="E11" s="37" t="s">
        <v>142</v>
      </c>
      <c r="F11" s="37" t="s">
        <v>143</v>
      </c>
      <c r="G11" s="37" t="s">
        <v>144</v>
      </c>
      <c r="H11" s="37" t="s">
        <v>145</v>
      </c>
      <c r="I11" s="37" t="s">
        <v>146</v>
      </c>
      <c r="J11" s="37" t="s">
        <v>106</v>
      </c>
      <c r="K11" s="37" t="s">
        <v>147</v>
      </c>
      <c r="L11" s="37" t="s">
        <v>148</v>
      </c>
      <c r="M11" s="37" t="s">
        <v>149</v>
      </c>
      <c r="N11" s="37" t="s">
        <v>150</v>
      </c>
      <c r="O11" s="37" t="s">
        <v>151</v>
      </c>
      <c r="P11" s="37" t="s">
        <v>152</v>
      </c>
      <c r="Q11" s="37" t="s">
        <v>153</v>
      </c>
      <c r="R11" s="37" t="s">
        <v>154</v>
      </c>
      <c r="S11" s="37" t="s">
        <v>155</v>
      </c>
      <c r="T11" s="37" t="s">
        <v>156</v>
      </c>
      <c r="U11" s="37" t="s">
        <v>157</v>
      </c>
      <c r="V11" s="37" t="s">
        <v>158</v>
      </c>
      <c r="W11" s="37" t="s">
        <v>159</v>
      </c>
      <c r="X11" s="37" t="s">
        <v>160</v>
      </c>
      <c r="Y11" s="37" t="s">
        <v>161</v>
      </c>
      <c r="Z11" s="49" t="s">
        <v>162</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500-000000000000}"/>
    <hyperlink ref="C2" location="'Table of contents'!A1" display="Table of Contents" xr:uid="{00000000-0004-0000-0500-000001000000}"/>
  </hyperlinks>
  <pageMargins left="0.7" right="0.7" top="0.75" bottom="0.75" header="0.3" footer="0.3"/>
  <pageSetup paperSize="9" orientation="portrait"/>
  <drawing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tabColor theme="9"/>
  </sheetPr>
  <dimension ref="B1:AX10"/>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2954</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945</v>
      </c>
      <c r="C9" s="36" t="s">
        <v>2627</v>
      </c>
      <c r="D9" s="36" t="s">
        <v>2955</v>
      </c>
      <c r="E9" s="36" t="s">
        <v>2956</v>
      </c>
      <c r="F9" s="36" t="s">
        <v>2957</v>
      </c>
      <c r="G9" s="36" t="s">
        <v>2903</v>
      </c>
      <c r="H9" s="36" t="s">
        <v>2904</v>
      </c>
      <c r="I9" s="36" t="s">
        <v>2958</v>
      </c>
      <c r="J9" s="36" t="s">
        <v>2959</v>
      </c>
      <c r="K9" s="36" t="s">
        <v>2960</v>
      </c>
      <c r="L9" s="36" t="s">
        <v>2961</v>
      </c>
      <c r="M9" s="36" t="s">
        <v>2962</v>
      </c>
      <c r="N9" s="36" t="s">
        <v>2963</v>
      </c>
      <c r="O9" s="36" t="s">
        <v>2964</v>
      </c>
      <c r="P9" s="36" t="s">
        <v>1717</v>
      </c>
      <c r="Q9" s="36" t="s">
        <v>1724</v>
      </c>
      <c r="R9" s="36" t="s">
        <v>2965</v>
      </c>
      <c r="S9" s="36" t="s">
        <v>1720</v>
      </c>
      <c r="T9" s="36" t="s">
        <v>1721</v>
      </c>
      <c r="U9" s="36" t="s">
        <v>2966</v>
      </c>
      <c r="V9" s="36" t="s">
        <v>2967</v>
      </c>
      <c r="W9" s="36" t="s">
        <v>2968</v>
      </c>
      <c r="X9" s="36" t="s">
        <v>2969</v>
      </c>
      <c r="Y9" s="36" t="s">
        <v>2970</v>
      </c>
      <c r="Z9" s="36" t="s">
        <v>2971</v>
      </c>
      <c r="AA9" s="36" t="s">
        <v>2972</v>
      </c>
      <c r="AB9" s="36" t="s">
        <v>2973</v>
      </c>
      <c r="AC9" s="36" t="s">
        <v>2974</v>
      </c>
      <c r="AD9" s="36" t="s">
        <v>2975</v>
      </c>
      <c r="AE9" s="36" t="s">
        <v>2976</v>
      </c>
      <c r="AF9" s="36" t="s">
        <v>2977</v>
      </c>
      <c r="AG9" s="36" t="s">
        <v>2976</v>
      </c>
      <c r="AH9" s="36" t="s">
        <v>2977</v>
      </c>
      <c r="AI9" s="36" t="s">
        <v>2978</v>
      </c>
      <c r="AJ9" s="36" t="s">
        <v>2979</v>
      </c>
      <c r="AK9" s="36" t="s">
        <v>2187</v>
      </c>
      <c r="AL9" s="36" t="s">
        <v>2980</v>
      </c>
      <c r="AM9" s="36" t="s">
        <v>2981</v>
      </c>
      <c r="AN9" s="36" t="s">
        <v>2982</v>
      </c>
      <c r="AO9" s="36" t="s">
        <v>2983</v>
      </c>
      <c r="AP9" s="36" t="s">
        <v>2984</v>
      </c>
      <c r="AQ9" s="36" t="s">
        <v>2916</v>
      </c>
      <c r="AR9" s="36" t="s">
        <v>2985</v>
      </c>
      <c r="AS9" s="36" t="s">
        <v>2986</v>
      </c>
      <c r="AT9" s="36" t="s">
        <v>2987</v>
      </c>
      <c r="AU9" s="36" t="s">
        <v>2988</v>
      </c>
      <c r="AV9" s="36" t="s">
        <v>2989</v>
      </c>
      <c r="AW9" s="36" t="s">
        <v>2990</v>
      </c>
      <c r="AX9" s="48" t="s">
        <v>2991</v>
      </c>
    </row>
    <row r="10" spans="2:50" x14ac:dyDescent="0.25">
      <c r="B10" s="51" t="s">
        <v>968</v>
      </c>
      <c r="C10" s="50" t="s">
        <v>2992</v>
      </c>
      <c r="D10" s="50" t="s">
        <v>2993</v>
      </c>
      <c r="E10" s="50" t="s">
        <v>2432</v>
      </c>
      <c r="F10" s="50" t="s">
        <v>2994</v>
      </c>
      <c r="G10" s="50" t="s">
        <v>2937</v>
      </c>
      <c r="H10" s="50" t="s">
        <v>2938</v>
      </c>
      <c r="I10" s="50" t="s">
        <v>2531</v>
      </c>
      <c r="J10" s="50" t="s">
        <v>2995</v>
      </c>
      <c r="K10" s="50" t="s">
        <v>2087</v>
      </c>
      <c r="L10" s="50" t="s">
        <v>2996</v>
      </c>
      <c r="M10" s="50" t="s">
        <v>2083</v>
      </c>
      <c r="N10" s="50" t="s">
        <v>2997</v>
      </c>
      <c r="O10" s="50" t="s">
        <v>2529</v>
      </c>
      <c r="P10" s="50" t="s">
        <v>2998</v>
      </c>
      <c r="Q10" s="50" t="s">
        <v>2439</v>
      </c>
      <c r="R10" s="50" t="s">
        <v>2999</v>
      </c>
      <c r="S10" s="50" t="s">
        <v>3000</v>
      </c>
      <c r="T10" s="50" t="s">
        <v>3001</v>
      </c>
      <c r="U10" s="50" t="s">
        <v>2392</v>
      </c>
      <c r="V10" s="50" t="s">
        <v>3002</v>
      </c>
      <c r="W10" s="50" t="s">
        <v>2580</v>
      </c>
      <c r="X10" s="50" t="s">
        <v>3003</v>
      </c>
      <c r="Y10" s="50" t="s">
        <v>1779</v>
      </c>
      <c r="Z10" s="50" t="s">
        <v>1780</v>
      </c>
      <c r="AA10" s="50" t="s">
        <v>2658</v>
      </c>
      <c r="AB10" s="50" t="s">
        <v>3004</v>
      </c>
      <c r="AC10" s="50" t="s">
        <v>3005</v>
      </c>
      <c r="AD10" s="50" t="s">
        <v>3006</v>
      </c>
      <c r="AE10" s="50" t="s">
        <v>3007</v>
      </c>
      <c r="AF10" s="50" t="s">
        <v>3008</v>
      </c>
      <c r="AG10" s="50" t="s">
        <v>3007</v>
      </c>
      <c r="AH10" s="50" t="s">
        <v>3008</v>
      </c>
      <c r="AI10" s="50" t="s">
        <v>1763</v>
      </c>
      <c r="AJ10" s="50" t="s">
        <v>3009</v>
      </c>
      <c r="AK10" s="50" t="s">
        <v>1767</v>
      </c>
      <c r="AL10" s="50" t="s">
        <v>1768</v>
      </c>
      <c r="AM10" s="50" t="s">
        <v>2111</v>
      </c>
      <c r="AN10" s="50" t="s">
        <v>2119</v>
      </c>
      <c r="AO10" s="50" t="s">
        <v>2837</v>
      </c>
      <c r="AP10" s="50" t="s">
        <v>3010</v>
      </c>
      <c r="AQ10" s="50" t="s">
        <v>1761</v>
      </c>
      <c r="AR10" s="50" t="s">
        <v>3011</v>
      </c>
      <c r="AS10" s="50" t="s">
        <v>3012</v>
      </c>
      <c r="AT10" s="50" t="s">
        <v>3013</v>
      </c>
      <c r="AU10" s="50" t="s">
        <v>2122</v>
      </c>
      <c r="AV10" s="50" t="s">
        <v>3014</v>
      </c>
      <c r="AW10" s="50" t="s">
        <v>2555</v>
      </c>
      <c r="AX10" s="52" t="s">
        <v>3015</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B00-000000000000}"/>
    <hyperlink ref="C2" location="'Table of contents'!A1" display="Table of Contents" xr:uid="{00000000-0004-0000-3B00-000001000000}"/>
  </hyperlinks>
  <pageMargins left="0.7" right="0.7" top="0.75" bottom="0.75" header="0.3" footer="0.3"/>
  <pageSetup paperSize="9" orientation="portrait"/>
  <drawing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tabColor theme="9"/>
  </sheetPr>
  <dimension ref="B1:AX13"/>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3016</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1031</v>
      </c>
      <c r="C9" s="36" t="s">
        <v>1995</v>
      </c>
      <c r="D9" s="36" t="s">
        <v>3017</v>
      </c>
      <c r="E9" s="36" t="s">
        <v>2009</v>
      </c>
      <c r="F9" s="36" t="s">
        <v>3018</v>
      </c>
      <c r="G9" s="36" t="s">
        <v>3019</v>
      </c>
      <c r="H9" s="36" t="s">
        <v>3020</v>
      </c>
      <c r="I9" s="36" t="s">
        <v>2270</v>
      </c>
      <c r="J9" s="36" t="s">
        <v>3021</v>
      </c>
      <c r="K9" s="36" t="s">
        <v>2013</v>
      </c>
      <c r="L9" s="36" t="s">
        <v>3022</v>
      </c>
      <c r="M9" s="36" t="s">
        <v>2856</v>
      </c>
      <c r="N9" s="36" t="s">
        <v>3023</v>
      </c>
      <c r="O9" s="36" t="s">
        <v>2376</v>
      </c>
      <c r="P9" s="36" t="s">
        <v>3024</v>
      </c>
      <c r="Q9" s="36" t="s">
        <v>2733</v>
      </c>
      <c r="R9" s="36" t="s">
        <v>3025</v>
      </c>
      <c r="S9" s="36" t="s">
        <v>2691</v>
      </c>
      <c r="T9" s="36" t="s">
        <v>3026</v>
      </c>
      <c r="U9" s="36" t="s">
        <v>3027</v>
      </c>
      <c r="V9" s="36" t="s">
        <v>3028</v>
      </c>
      <c r="W9" s="36" t="s">
        <v>3029</v>
      </c>
      <c r="X9" s="36" t="s">
        <v>3030</v>
      </c>
      <c r="Y9" s="36" t="s">
        <v>2844</v>
      </c>
      <c r="Z9" s="36" t="s">
        <v>3031</v>
      </c>
      <c r="AA9" s="36" t="s">
        <v>3032</v>
      </c>
      <c r="AB9" s="36" t="s">
        <v>3033</v>
      </c>
      <c r="AC9" s="36" t="s">
        <v>2331</v>
      </c>
      <c r="AD9" s="36" t="s">
        <v>3034</v>
      </c>
      <c r="AE9" s="36" t="s">
        <v>2158</v>
      </c>
      <c r="AF9" s="36" t="s">
        <v>2334</v>
      </c>
      <c r="AG9" s="36" t="s">
        <v>2019</v>
      </c>
      <c r="AH9" s="36" t="s">
        <v>3035</v>
      </c>
      <c r="AI9" s="36" t="s">
        <v>2021</v>
      </c>
      <c r="AJ9" s="36" t="s">
        <v>3036</v>
      </c>
      <c r="AK9" s="36" t="s">
        <v>2741</v>
      </c>
      <c r="AL9" s="36" t="s">
        <v>3037</v>
      </c>
      <c r="AM9" s="36" t="s">
        <v>2141</v>
      </c>
      <c r="AN9" s="36" t="s">
        <v>3038</v>
      </c>
      <c r="AO9" s="36" t="s">
        <v>2021</v>
      </c>
      <c r="AP9" s="36" t="s">
        <v>3039</v>
      </c>
      <c r="AQ9" s="36" t="s">
        <v>2023</v>
      </c>
      <c r="AR9" s="36" t="s">
        <v>2339</v>
      </c>
      <c r="AS9" s="36" t="s">
        <v>2255</v>
      </c>
      <c r="AT9" s="36" t="s">
        <v>3040</v>
      </c>
      <c r="AU9" s="36" t="s">
        <v>2151</v>
      </c>
      <c r="AV9" s="36" t="s">
        <v>3041</v>
      </c>
      <c r="AW9" s="36" t="s">
        <v>1950</v>
      </c>
      <c r="AX9" s="48" t="s">
        <v>3042</v>
      </c>
    </row>
    <row r="10" spans="2:50" x14ac:dyDescent="0.25">
      <c r="B10" s="44" t="s">
        <v>421</v>
      </c>
      <c r="C10" s="35" t="s">
        <v>1910</v>
      </c>
      <c r="D10" s="35" t="s">
        <v>3043</v>
      </c>
      <c r="E10" s="35" t="s">
        <v>3044</v>
      </c>
      <c r="F10" s="35" t="s">
        <v>3045</v>
      </c>
      <c r="G10" s="35" t="s">
        <v>3046</v>
      </c>
      <c r="H10" s="35" t="s">
        <v>3047</v>
      </c>
      <c r="I10" s="35" t="s">
        <v>1822</v>
      </c>
      <c r="J10" s="35" t="s">
        <v>3048</v>
      </c>
      <c r="K10" s="35" t="s">
        <v>3005</v>
      </c>
      <c r="L10" s="35" t="s">
        <v>3049</v>
      </c>
      <c r="M10" s="35" t="s">
        <v>3050</v>
      </c>
      <c r="N10" s="35" t="s">
        <v>3051</v>
      </c>
      <c r="O10" s="35" t="s">
        <v>2047</v>
      </c>
      <c r="P10" s="35" t="s">
        <v>3052</v>
      </c>
      <c r="Q10" s="35" t="s">
        <v>2285</v>
      </c>
      <c r="R10" s="35" t="s">
        <v>3053</v>
      </c>
      <c r="S10" s="35" t="s">
        <v>2113</v>
      </c>
      <c r="T10" s="35" t="s">
        <v>3054</v>
      </c>
      <c r="U10" s="35" t="s">
        <v>1753</v>
      </c>
      <c r="V10" s="35" t="s">
        <v>3055</v>
      </c>
      <c r="W10" s="35" t="s">
        <v>2576</v>
      </c>
      <c r="X10" s="35" t="s">
        <v>3056</v>
      </c>
      <c r="Y10" s="35" t="s">
        <v>2555</v>
      </c>
      <c r="Z10" s="35" t="s">
        <v>3057</v>
      </c>
      <c r="AA10" s="35" t="s">
        <v>1775</v>
      </c>
      <c r="AB10" s="35" t="s">
        <v>3058</v>
      </c>
      <c r="AC10" s="35" t="s">
        <v>3005</v>
      </c>
      <c r="AD10" s="35" t="s">
        <v>3059</v>
      </c>
      <c r="AE10" s="35" t="s">
        <v>2285</v>
      </c>
      <c r="AF10" s="35" t="s">
        <v>3060</v>
      </c>
      <c r="AG10" s="35" t="s">
        <v>1763</v>
      </c>
      <c r="AH10" s="35" t="s">
        <v>3061</v>
      </c>
      <c r="AI10" s="35" t="s">
        <v>2718</v>
      </c>
      <c r="AJ10" s="35" t="s">
        <v>3062</v>
      </c>
      <c r="AK10" s="35" t="s">
        <v>1765</v>
      </c>
      <c r="AL10" s="35" t="s">
        <v>3063</v>
      </c>
      <c r="AM10" s="35" t="s">
        <v>1761</v>
      </c>
      <c r="AN10" s="35" t="s">
        <v>3064</v>
      </c>
      <c r="AO10" s="35" t="s">
        <v>2117</v>
      </c>
      <c r="AP10" s="35" t="s">
        <v>3065</v>
      </c>
      <c r="AQ10" s="35" t="s">
        <v>2106</v>
      </c>
      <c r="AR10" s="35" t="s">
        <v>3066</v>
      </c>
      <c r="AS10" s="35" t="s">
        <v>1817</v>
      </c>
      <c r="AT10" s="35" t="s">
        <v>3067</v>
      </c>
      <c r="AU10" s="35" t="s">
        <v>3068</v>
      </c>
      <c r="AV10" s="35" t="s">
        <v>3069</v>
      </c>
      <c r="AW10" s="35" t="s">
        <v>1755</v>
      </c>
      <c r="AX10" s="47" t="s">
        <v>3070</v>
      </c>
    </row>
    <row r="11" spans="2:50" x14ac:dyDescent="0.25">
      <c r="B11" s="43" t="s">
        <v>445</v>
      </c>
      <c r="C11" s="36" t="s">
        <v>2081</v>
      </c>
      <c r="D11" s="36" t="s">
        <v>3071</v>
      </c>
      <c r="E11" s="36" t="s">
        <v>2937</v>
      </c>
      <c r="F11" s="36" t="s">
        <v>3072</v>
      </c>
      <c r="G11" s="36" t="s">
        <v>3073</v>
      </c>
      <c r="H11" s="36" t="s">
        <v>3074</v>
      </c>
      <c r="I11" s="36" t="s">
        <v>3075</v>
      </c>
      <c r="J11" s="36" t="s">
        <v>3076</v>
      </c>
      <c r="K11" s="36" t="s">
        <v>2081</v>
      </c>
      <c r="L11" s="36" t="s">
        <v>3077</v>
      </c>
      <c r="M11" s="36" t="s">
        <v>2812</v>
      </c>
      <c r="N11" s="36" t="s">
        <v>3078</v>
      </c>
      <c r="O11" s="36" t="s">
        <v>3079</v>
      </c>
      <c r="P11" s="36" t="s">
        <v>3080</v>
      </c>
      <c r="Q11" s="36" t="s">
        <v>2405</v>
      </c>
      <c r="R11" s="36" t="s">
        <v>3081</v>
      </c>
      <c r="S11" s="36" t="s">
        <v>1937</v>
      </c>
      <c r="T11" s="36" t="s">
        <v>3082</v>
      </c>
      <c r="U11" s="36" t="s">
        <v>2935</v>
      </c>
      <c r="V11" s="36" t="s">
        <v>3083</v>
      </c>
      <c r="W11" s="36" t="s">
        <v>3000</v>
      </c>
      <c r="X11" s="36" t="s">
        <v>3084</v>
      </c>
      <c r="Y11" s="36" t="s">
        <v>3085</v>
      </c>
      <c r="Z11" s="36" t="s">
        <v>3086</v>
      </c>
      <c r="AA11" s="36" t="s">
        <v>3087</v>
      </c>
      <c r="AB11" s="36" t="s">
        <v>3088</v>
      </c>
      <c r="AC11" s="36" t="s">
        <v>3089</v>
      </c>
      <c r="AD11" s="36" t="s">
        <v>3090</v>
      </c>
      <c r="AE11" s="36" t="s">
        <v>2812</v>
      </c>
      <c r="AF11" s="36" t="s">
        <v>3091</v>
      </c>
      <c r="AG11" s="36" t="s">
        <v>3092</v>
      </c>
      <c r="AH11" s="36" t="s">
        <v>3093</v>
      </c>
      <c r="AI11" s="36" t="s">
        <v>3094</v>
      </c>
      <c r="AJ11" s="36" t="s">
        <v>3095</v>
      </c>
      <c r="AK11" s="36" t="s">
        <v>3096</v>
      </c>
      <c r="AL11" s="36" t="s">
        <v>3097</v>
      </c>
      <c r="AM11" s="36" t="s">
        <v>2091</v>
      </c>
      <c r="AN11" s="36" t="s">
        <v>3098</v>
      </c>
      <c r="AO11" s="36" t="s">
        <v>3099</v>
      </c>
      <c r="AP11" s="36" t="s">
        <v>3100</v>
      </c>
      <c r="AQ11" s="36" t="s">
        <v>2681</v>
      </c>
      <c r="AR11" s="36" t="s">
        <v>3101</v>
      </c>
      <c r="AS11" s="36" t="s">
        <v>1941</v>
      </c>
      <c r="AT11" s="36" t="s">
        <v>3102</v>
      </c>
      <c r="AU11" s="36" t="s">
        <v>2681</v>
      </c>
      <c r="AV11" s="36" t="s">
        <v>3103</v>
      </c>
      <c r="AW11" s="36" t="s">
        <v>1943</v>
      </c>
      <c r="AX11" s="48" t="s">
        <v>3104</v>
      </c>
    </row>
    <row r="12" spans="2:50" x14ac:dyDescent="0.25">
      <c r="B12" s="44" t="s">
        <v>468</v>
      </c>
      <c r="C12" s="35" t="s">
        <v>2058</v>
      </c>
      <c r="D12" s="35" t="s">
        <v>3105</v>
      </c>
      <c r="E12" s="35" t="s">
        <v>1753</v>
      </c>
      <c r="F12" s="35" t="s">
        <v>3106</v>
      </c>
      <c r="G12" s="35" t="s">
        <v>3107</v>
      </c>
      <c r="H12" s="35" t="s">
        <v>3108</v>
      </c>
      <c r="I12" s="35" t="s">
        <v>3109</v>
      </c>
      <c r="J12" s="35" t="s">
        <v>3110</v>
      </c>
      <c r="K12" s="35" t="s">
        <v>2043</v>
      </c>
      <c r="L12" s="35" t="s">
        <v>3111</v>
      </c>
      <c r="M12" s="35" t="s">
        <v>2658</v>
      </c>
      <c r="N12" s="35" t="s">
        <v>3112</v>
      </c>
      <c r="O12" s="35" t="s">
        <v>2568</v>
      </c>
      <c r="P12" s="35" t="s">
        <v>3113</v>
      </c>
      <c r="Q12" s="35" t="s">
        <v>3114</v>
      </c>
      <c r="R12" s="35" t="s">
        <v>3115</v>
      </c>
      <c r="S12" s="35" t="s">
        <v>2045</v>
      </c>
      <c r="T12" s="35" t="s">
        <v>3116</v>
      </c>
      <c r="U12" s="35" t="s">
        <v>3114</v>
      </c>
      <c r="V12" s="35" t="s">
        <v>3117</v>
      </c>
      <c r="W12" s="35" t="s">
        <v>2045</v>
      </c>
      <c r="X12" s="35" t="s">
        <v>3118</v>
      </c>
      <c r="Y12" s="35" t="s">
        <v>2052</v>
      </c>
      <c r="Z12" s="35" t="s">
        <v>3119</v>
      </c>
      <c r="AA12" s="35" t="s">
        <v>1777</v>
      </c>
      <c r="AB12" s="35" t="s">
        <v>3120</v>
      </c>
      <c r="AC12" s="35" t="s">
        <v>1773</v>
      </c>
      <c r="AD12" s="35" t="s">
        <v>3121</v>
      </c>
      <c r="AE12" s="35" t="s">
        <v>3122</v>
      </c>
      <c r="AF12" s="35" t="s">
        <v>3123</v>
      </c>
      <c r="AG12" s="35" t="s">
        <v>2287</v>
      </c>
      <c r="AH12" s="35" t="s">
        <v>3124</v>
      </c>
      <c r="AI12" s="35" t="s">
        <v>3125</v>
      </c>
      <c r="AJ12" s="35" t="s">
        <v>3126</v>
      </c>
      <c r="AK12" s="35" t="s">
        <v>1779</v>
      </c>
      <c r="AL12" s="35" t="s">
        <v>3127</v>
      </c>
      <c r="AM12" s="35" t="s">
        <v>1916</v>
      </c>
      <c r="AN12" s="35" t="s">
        <v>3128</v>
      </c>
      <c r="AO12" s="35" t="s">
        <v>2669</v>
      </c>
      <c r="AP12" s="35" t="s">
        <v>3129</v>
      </c>
      <c r="AQ12" s="35" t="s">
        <v>2415</v>
      </c>
      <c r="AR12" s="35" t="s">
        <v>3130</v>
      </c>
      <c r="AS12" s="35" t="s">
        <v>3131</v>
      </c>
      <c r="AT12" s="35" t="s">
        <v>3132</v>
      </c>
      <c r="AU12" s="35" t="s">
        <v>2589</v>
      </c>
      <c r="AV12" s="35" t="s">
        <v>3133</v>
      </c>
      <c r="AW12" s="35" t="s">
        <v>3134</v>
      </c>
      <c r="AX12" s="47" t="s">
        <v>3135</v>
      </c>
    </row>
    <row r="13" spans="2:50" x14ac:dyDescent="0.25">
      <c r="B13" s="45" t="s">
        <v>488</v>
      </c>
      <c r="C13" s="37" t="s">
        <v>2743</v>
      </c>
      <c r="D13" s="37" t="s">
        <v>3136</v>
      </c>
      <c r="E13" s="37" t="s">
        <v>3137</v>
      </c>
      <c r="F13" s="37" t="s">
        <v>3138</v>
      </c>
      <c r="G13" s="37" t="s">
        <v>2735</v>
      </c>
      <c r="H13" s="37" t="s">
        <v>3139</v>
      </c>
      <c r="I13" s="37" t="s">
        <v>3140</v>
      </c>
      <c r="J13" s="37" t="s">
        <v>3141</v>
      </c>
      <c r="K13" s="37" t="s">
        <v>2735</v>
      </c>
      <c r="L13" s="37" t="s">
        <v>3142</v>
      </c>
      <c r="M13" s="37" t="s">
        <v>2239</v>
      </c>
      <c r="N13" s="37" t="s">
        <v>3143</v>
      </c>
      <c r="O13" s="37" t="s">
        <v>2019</v>
      </c>
      <c r="P13" s="37" t="s">
        <v>3144</v>
      </c>
      <c r="Q13" s="37" t="s">
        <v>3145</v>
      </c>
      <c r="R13" s="37" t="s">
        <v>3146</v>
      </c>
      <c r="S13" s="37" t="s">
        <v>3147</v>
      </c>
      <c r="T13" s="37" t="s">
        <v>3148</v>
      </c>
      <c r="U13" s="37" t="s">
        <v>3147</v>
      </c>
      <c r="V13" s="37" t="s">
        <v>3149</v>
      </c>
      <c r="W13" s="37" t="s">
        <v>3145</v>
      </c>
      <c r="X13" s="37" t="s">
        <v>3150</v>
      </c>
      <c r="Y13" s="37" t="s">
        <v>3029</v>
      </c>
      <c r="Z13" s="37" t="s">
        <v>3151</v>
      </c>
      <c r="AA13" s="37" t="s">
        <v>3145</v>
      </c>
      <c r="AB13" s="37" t="s">
        <v>3152</v>
      </c>
      <c r="AC13" s="37" t="s">
        <v>3140</v>
      </c>
      <c r="AD13" s="37" t="s">
        <v>3153</v>
      </c>
      <c r="AE13" s="37" t="s">
        <v>3154</v>
      </c>
      <c r="AF13" s="37" t="s">
        <v>3155</v>
      </c>
      <c r="AG13" s="37" t="s">
        <v>3027</v>
      </c>
      <c r="AH13" s="37" t="s">
        <v>3156</v>
      </c>
      <c r="AI13" s="37" t="s">
        <v>3137</v>
      </c>
      <c r="AJ13" s="37" t="s">
        <v>3157</v>
      </c>
      <c r="AK13" s="37" t="s">
        <v>2013</v>
      </c>
      <c r="AL13" s="37" t="s">
        <v>3158</v>
      </c>
      <c r="AM13" s="37" t="s">
        <v>2844</v>
      </c>
      <c r="AN13" s="37" t="s">
        <v>3159</v>
      </c>
      <c r="AO13" s="37" t="s">
        <v>2856</v>
      </c>
      <c r="AP13" s="37" t="s">
        <v>3160</v>
      </c>
      <c r="AQ13" s="37" t="s">
        <v>2733</v>
      </c>
      <c r="AR13" s="37" t="s">
        <v>3161</v>
      </c>
      <c r="AS13" s="37" t="s">
        <v>2011</v>
      </c>
      <c r="AT13" s="37" t="s">
        <v>3162</v>
      </c>
      <c r="AU13" s="37" t="s">
        <v>2844</v>
      </c>
      <c r="AV13" s="37" t="s">
        <v>3163</v>
      </c>
      <c r="AW13" s="37" t="s">
        <v>3027</v>
      </c>
      <c r="AX13" s="49" t="s">
        <v>3164</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C00-000000000000}"/>
    <hyperlink ref="C2" location="'Table of contents'!A1" display="Table of Contents" xr:uid="{00000000-0004-0000-3C00-000001000000}"/>
  </hyperlinks>
  <pageMargins left="0.7" right="0.7" top="0.75" bottom="0.75" header="0.3" footer="0.3"/>
  <pageSetup paperSize="9" orientation="portrait"/>
  <drawing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tabColor theme="9"/>
  </sheetPr>
  <dimension ref="B1:AX10"/>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3165</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945</v>
      </c>
      <c r="C9" s="36" t="s">
        <v>1850</v>
      </c>
      <c r="D9" s="36" t="s">
        <v>3166</v>
      </c>
      <c r="E9" s="36" t="s">
        <v>3167</v>
      </c>
      <c r="F9" s="36" t="s">
        <v>3168</v>
      </c>
      <c r="G9" s="36" t="s">
        <v>3169</v>
      </c>
      <c r="H9" s="36" t="s">
        <v>3170</v>
      </c>
      <c r="I9" s="36" t="s">
        <v>1736</v>
      </c>
      <c r="J9" s="36" t="s">
        <v>3171</v>
      </c>
      <c r="K9" s="36" t="s">
        <v>1740</v>
      </c>
      <c r="L9" s="36" t="s">
        <v>3172</v>
      </c>
      <c r="M9" s="36" t="s">
        <v>1738</v>
      </c>
      <c r="N9" s="36" t="s">
        <v>3173</v>
      </c>
      <c r="O9" s="36" t="s">
        <v>3174</v>
      </c>
      <c r="P9" s="36" t="s">
        <v>3175</v>
      </c>
      <c r="Q9" s="36" t="s">
        <v>1740</v>
      </c>
      <c r="R9" s="36" t="s">
        <v>3176</v>
      </c>
      <c r="S9" s="36" t="s">
        <v>2797</v>
      </c>
      <c r="T9" s="36" t="s">
        <v>3177</v>
      </c>
      <c r="U9" s="36" t="s">
        <v>3178</v>
      </c>
      <c r="V9" s="36" t="s">
        <v>3179</v>
      </c>
      <c r="W9" s="36" t="s">
        <v>1842</v>
      </c>
      <c r="X9" s="36" t="s">
        <v>3180</v>
      </c>
      <c r="Y9" s="36" t="s">
        <v>3181</v>
      </c>
      <c r="Z9" s="36" t="s">
        <v>3182</v>
      </c>
      <c r="AA9" s="36" t="s">
        <v>3183</v>
      </c>
      <c r="AB9" s="36" t="s">
        <v>3184</v>
      </c>
      <c r="AC9" s="36" t="s">
        <v>2629</v>
      </c>
      <c r="AD9" s="36" t="s">
        <v>3185</v>
      </c>
      <c r="AE9" s="36" t="s">
        <v>2617</v>
      </c>
      <c r="AF9" s="36" t="s">
        <v>3186</v>
      </c>
      <c r="AG9" s="36" t="s">
        <v>3187</v>
      </c>
      <c r="AH9" s="36" t="s">
        <v>3188</v>
      </c>
      <c r="AI9" s="36" t="s">
        <v>3189</v>
      </c>
      <c r="AJ9" s="36" t="s">
        <v>3190</v>
      </c>
      <c r="AK9" s="36" t="s">
        <v>3191</v>
      </c>
      <c r="AL9" s="36" t="s">
        <v>3192</v>
      </c>
      <c r="AM9" s="36" t="s">
        <v>3193</v>
      </c>
      <c r="AN9" s="36" t="s">
        <v>3194</v>
      </c>
      <c r="AO9" s="36" t="s">
        <v>3195</v>
      </c>
      <c r="AP9" s="36" t="s">
        <v>3196</v>
      </c>
      <c r="AQ9" s="36" t="s">
        <v>3197</v>
      </c>
      <c r="AR9" s="36" t="s">
        <v>3198</v>
      </c>
      <c r="AS9" s="36" t="s">
        <v>3199</v>
      </c>
      <c r="AT9" s="36" t="s">
        <v>3200</v>
      </c>
      <c r="AU9" s="36" t="s">
        <v>2910</v>
      </c>
      <c r="AV9" s="36" t="s">
        <v>3201</v>
      </c>
      <c r="AW9" s="36" t="s">
        <v>3202</v>
      </c>
      <c r="AX9" s="48" t="s">
        <v>3203</v>
      </c>
    </row>
    <row r="10" spans="2:50" x14ac:dyDescent="0.25">
      <c r="B10" s="51" t="s">
        <v>968</v>
      </c>
      <c r="C10" s="50" t="s">
        <v>3204</v>
      </c>
      <c r="D10" s="50" t="s">
        <v>3205</v>
      </c>
      <c r="E10" s="50" t="s">
        <v>3206</v>
      </c>
      <c r="F10" s="50" t="s">
        <v>3207</v>
      </c>
      <c r="G10" s="50" t="s">
        <v>2510</v>
      </c>
      <c r="H10" s="50" t="s">
        <v>3208</v>
      </c>
      <c r="I10" s="50" t="s">
        <v>2513</v>
      </c>
      <c r="J10" s="50" t="s">
        <v>3209</v>
      </c>
      <c r="K10" s="50" t="s">
        <v>3210</v>
      </c>
      <c r="L10" s="50" t="s">
        <v>3211</v>
      </c>
      <c r="M10" s="50" t="s">
        <v>3212</v>
      </c>
      <c r="N10" s="50" t="s">
        <v>3213</v>
      </c>
      <c r="O10" s="50" t="s">
        <v>3214</v>
      </c>
      <c r="P10" s="50" t="s">
        <v>3215</v>
      </c>
      <c r="Q10" s="50" t="s">
        <v>3210</v>
      </c>
      <c r="R10" s="50" t="s">
        <v>3216</v>
      </c>
      <c r="S10" s="50" t="s">
        <v>3217</v>
      </c>
      <c r="T10" s="50" t="s">
        <v>3218</v>
      </c>
      <c r="U10" s="50" t="s">
        <v>2651</v>
      </c>
      <c r="V10" s="50" t="s">
        <v>3219</v>
      </c>
      <c r="W10" s="50" t="s">
        <v>2089</v>
      </c>
      <c r="X10" s="50" t="s">
        <v>3220</v>
      </c>
      <c r="Y10" s="50" t="s">
        <v>2812</v>
      </c>
      <c r="Z10" s="50" t="s">
        <v>3221</v>
      </c>
      <c r="AA10" s="50" t="s">
        <v>2435</v>
      </c>
      <c r="AB10" s="50" t="s">
        <v>3222</v>
      </c>
      <c r="AC10" s="50" t="s">
        <v>2539</v>
      </c>
      <c r="AD10" s="50" t="s">
        <v>3223</v>
      </c>
      <c r="AE10" s="50" t="s">
        <v>2060</v>
      </c>
      <c r="AF10" s="50" t="s">
        <v>3224</v>
      </c>
      <c r="AG10" s="50" t="s">
        <v>2401</v>
      </c>
      <c r="AH10" s="50" t="s">
        <v>3225</v>
      </c>
      <c r="AI10" s="50" t="s">
        <v>2386</v>
      </c>
      <c r="AJ10" s="50" t="s">
        <v>3226</v>
      </c>
      <c r="AK10" s="50" t="s">
        <v>1785</v>
      </c>
      <c r="AL10" s="50" t="s">
        <v>3227</v>
      </c>
      <c r="AM10" s="50" t="s">
        <v>2816</v>
      </c>
      <c r="AN10" s="50" t="s">
        <v>3228</v>
      </c>
      <c r="AO10" s="50" t="s">
        <v>2415</v>
      </c>
      <c r="AP10" s="50" t="s">
        <v>3229</v>
      </c>
      <c r="AQ10" s="50" t="s">
        <v>3230</v>
      </c>
      <c r="AR10" s="50" t="s">
        <v>3231</v>
      </c>
      <c r="AS10" s="50" t="s">
        <v>2589</v>
      </c>
      <c r="AT10" s="50" t="s">
        <v>3133</v>
      </c>
      <c r="AU10" s="50" t="s">
        <v>2943</v>
      </c>
      <c r="AV10" s="50" t="s">
        <v>3232</v>
      </c>
      <c r="AW10" s="50" t="s">
        <v>1927</v>
      </c>
      <c r="AX10" s="52" t="s">
        <v>3233</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D00-000000000000}"/>
    <hyperlink ref="C2" location="'Table of contents'!A1" display="Table of Contents" xr:uid="{00000000-0004-0000-3D00-000001000000}"/>
  </hyperlinks>
  <pageMargins left="0.7" right="0.7" top="0.75" bottom="0.75" header="0.3" footer="0.3"/>
  <pageSetup paperSize="9" orientation="portrait"/>
  <drawing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tabColor theme="9"/>
  </sheetPr>
  <dimension ref="B1:R23"/>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8" ht="9" customHeight="1" x14ac:dyDescent="0.25"/>
    <row r="2" spans="2:18" ht="40" customHeight="1" x14ac:dyDescent="0.25">
      <c r="B2" s="46"/>
      <c r="C2" s="72" t="s">
        <v>0</v>
      </c>
      <c r="D2" s="73"/>
      <c r="E2" s="73"/>
      <c r="F2" s="73"/>
      <c r="G2" s="73"/>
      <c r="H2" s="73"/>
      <c r="I2" s="73"/>
      <c r="J2" s="73"/>
      <c r="K2" s="73"/>
      <c r="L2" s="73"/>
      <c r="M2" s="73"/>
      <c r="N2" s="73"/>
      <c r="O2" s="73"/>
      <c r="P2" s="73"/>
      <c r="Q2" s="73"/>
      <c r="R2" s="74"/>
    </row>
    <row r="3" spans="2:18" ht="7" customHeight="1" x14ac:dyDescent="0.25">
      <c r="B3" s="23"/>
      <c r="R3" s="25"/>
    </row>
    <row r="4" spans="2:18" ht="13.5" customHeight="1" x14ac:dyDescent="0.3">
      <c r="B4" s="39" t="s">
        <v>3234</v>
      </c>
      <c r="R4" s="25"/>
    </row>
    <row r="5" spans="2:18" ht="12" customHeight="1" x14ac:dyDescent="0.25">
      <c r="B5" s="41" t="s">
        <v>28</v>
      </c>
      <c r="R5" s="25"/>
    </row>
    <row r="6" spans="2:18" ht="7" customHeight="1" x14ac:dyDescent="0.25">
      <c r="B6" s="40"/>
      <c r="C6" s="32"/>
      <c r="D6" s="33"/>
      <c r="E6" s="33"/>
      <c r="F6" s="33"/>
      <c r="G6" s="33"/>
      <c r="H6" s="33"/>
      <c r="I6" s="33"/>
      <c r="J6" s="33"/>
      <c r="K6" s="33"/>
      <c r="L6" s="33"/>
      <c r="M6" s="33"/>
      <c r="R6" s="25"/>
    </row>
    <row r="7" spans="2:18" ht="12" customHeight="1" x14ac:dyDescent="0.25">
      <c r="B7" s="42"/>
      <c r="C7" s="79" t="s">
        <v>1115</v>
      </c>
      <c r="D7" s="79" t="s">
        <v>1115</v>
      </c>
      <c r="E7" s="79" t="s">
        <v>1116</v>
      </c>
      <c r="F7" s="79" t="s">
        <v>1116</v>
      </c>
      <c r="G7" s="79" t="s">
        <v>1117</v>
      </c>
      <c r="H7" s="79" t="s">
        <v>1117</v>
      </c>
      <c r="I7" s="79" t="s">
        <v>1118</v>
      </c>
      <c r="J7" s="79" t="s">
        <v>1118</v>
      </c>
      <c r="K7" s="79" t="s">
        <v>1119</v>
      </c>
      <c r="L7" s="79" t="s">
        <v>1119</v>
      </c>
      <c r="M7" s="79" t="s">
        <v>1120</v>
      </c>
      <c r="N7" s="79" t="s">
        <v>1120</v>
      </c>
      <c r="O7" s="79" t="s">
        <v>1121</v>
      </c>
      <c r="P7" s="79" t="s">
        <v>1121</v>
      </c>
      <c r="Q7" s="79" t="s">
        <v>1122</v>
      </c>
      <c r="R7" s="80" t="s">
        <v>1122</v>
      </c>
    </row>
    <row r="8" spans="2:18" x14ac:dyDescent="0.25">
      <c r="B8" s="38"/>
      <c r="C8" s="75" t="s">
        <v>1560</v>
      </c>
      <c r="D8" s="76"/>
      <c r="E8" s="76"/>
      <c r="F8" s="76"/>
      <c r="G8" s="76"/>
      <c r="H8" s="76"/>
      <c r="I8" s="76"/>
      <c r="J8" s="76"/>
      <c r="K8" s="76"/>
      <c r="L8" s="76"/>
      <c r="M8" s="76"/>
      <c r="N8" s="77"/>
      <c r="O8" s="77"/>
      <c r="P8" s="77"/>
      <c r="Q8" s="77"/>
      <c r="R8" s="78"/>
    </row>
    <row r="9" spans="2:18" x14ac:dyDescent="0.25">
      <c r="B9" s="57" t="s">
        <v>1031</v>
      </c>
      <c r="C9" s="54"/>
      <c r="D9" s="54"/>
      <c r="E9" s="54"/>
      <c r="F9" s="54"/>
      <c r="G9" s="54"/>
      <c r="H9" s="54"/>
      <c r="I9" s="54"/>
      <c r="J9" s="54"/>
      <c r="K9" s="54"/>
      <c r="L9" s="54"/>
      <c r="M9" s="54"/>
      <c r="N9" s="54"/>
      <c r="O9" s="54"/>
      <c r="P9" s="54"/>
      <c r="Q9" s="54"/>
      <c r="R9" s="59"/>
    </row>
    <row r="10" spans="2:18" x14ac:dyDescent="0.25">
      <c r="B10" s="55" t="s">
        <v>945</v>
      </c>
      <c r="C10" s="36" t="s">
        <v>1576</v>
      </c>
      <c r="D10" s="36" t="s">
        <v>3235</v>
      </c>
      <c r="E10" s="36" t="s">
        <v>3236</v>
      </c>
      <c r="F10" s="36" t="s">
        <v>3237</v>
      </c>
      <c r="G10" s="36" t="s">
        <v>3238</v>
      </c>
      <c r="H10" s="36" t="s">
        <v>3239</v>
      </c>
      <c r="I10" s="36" t="s">
        <v>3240</v>
      </c>
      <c r="J10" s="36" t="s">
        <v>3241</v>
      </c>
      <c r="K10" s="36" t="s">
        <v>3242</v>
      </c>
      <c r="L10" s="36" t="s">
        <v>3243</v>
      </c>
      <c r="M10" s="36" t="s">
        <v>3244</v>
      </c>
      <c r="N10" s="36" t="s">
        <v>3245</v>
      </c>
      <c r="O10" s="36" t="s">
        <v>3246</v>
      </c>
      <c r="P10" s="36" t="s">
        <v>3247</v>
      </c>
      <c r="Q10" s="36" t="s">
        <v>3248</v>
      </c>
      <c r="R10" s="48" t="s">
        <v>3249</v>
      </c>
    </row>
    <row r="11" spans="2:18" x14ac:dyDescent="0.25">
      <c r="B11" s="56" t="s">
        <v>968</v>
      </c>
      <c r="C11" s="35" t="s">
        <v>1619</v>
      </c>
      <c r="D11" s="35" t="s">
        <v>3250</v>
      </c>
      <c r="E11" s="35" t="s">
        <v>3251</v>
      </c>
      <c r="F11" s="35" t="s">
        <v>3252</v>
      </c>
      <c r="G11" s="35" t="s">
        <v>2711</v>
      </c>
      <c r="H11" s="35" t="s">
        <v>3253</v>
      </c>
      <c r="I11" s="35" t="s">
        <v>3254</v>
      </c>
      <c r="J11" s="35" t="s">
        <v>3255</v>
      </c>
      <c r="K11" s="35" t="s">
        <v>2234</v>
      </c>
      <c r="L11" s="35" t="s">
        <v>3256</v>
      </c>
      <c r="M11" s="35" t="s">
        <v>2272</v>
      </c>
      <c r="N11" s="35" t="s">
        <v>3257</v>
      </c>
      <c r="O11" s="35" t="s">
        <v>2011</v>
      </c>
      <c r="P11" s="35" t="s">
        <v>3258</v>
      </c>
      <c r="Q11" s="35" t="s">
        <v>2275</v>
      </c>
      <c r="R11" s="47" t="s">
        <v>3259</v>
      </c>
    </row>
    <row r="12" spans="2:18" x14ac:dyDescent="0.25">
      <c r="B12" s="57" t="s">
        <v>421</v>
      </c>
      <c r="C12" s="54"/>
      <c r="D12" s="54"/>
      <c r="E12" s="54"/>
      <c r="F12" s="54"/>
      <c r="G12" s="54"/>
      <c r="H12" s="54"/>
      <c r="I12" s="54"/>
      <c r="J12" s="54"/>
      <c r="K12" s="54"/>
      <c r="L12" s="54"/>
      <c r="M12" s="54"/>
      <c r="N12" s="54"/>
      <c r="O12" s="54"/>
      <c r="P12" s="54"/>
      <c r="Q12" s="54"/>
      <c r="R12" s="59"/>
    </row>
    <row r="13" spans="2:18" x14ac:dyDescent="0.25">
      <c r="B13" s="55" t="s">
        <v>945</v>
      </c>
      <c r="C13" s="36" t="s">
        <v>2629</v>
      </c>
      <c r="D13" s="36" t="s">
        <v>3260</v>
      </c>
      <c r="E13" s="36" t="s">
        <v>1838</v>
      </c>
      <c r="F13" s="36" t="s">
        <v>3261</v>
      </c>
      <c r="G13" s="36" t="s">
        <v>2635</v>
      </c>
      <c r="H13" s="36" t="s">
        <v>3262</v>
      </c>
      <c r="I13" s="36" t="s">
        <v>3263</v>
      </c>
      <c r="J13" s="36" t="s">
        <v>3264</v>
      </c>
      <c r="K13" s="36" t="s">
        <v>3265</v>
      </c>
      <c r="L13" s="36" t="s">
        <v>3266</v>
      </c>
      <c r="M13" s="36" t="s">
        <v>2978</v>
      </c>
      <c r="N13" s="36" t="s">
        <v>3267</v>
      </c>
      <c r="O13" s="36" t="s">
        <v>3268</v>
      </c>
      <c r="P13" s="36" t="s">
        <v>3269</v>
      </c>
      <c r="Q13" s="36" t="s">
        <v>2187</v>
      </c>
      <c r="R13" s="48" t="s">
        <v>3270</v>
      </c>
    </row>
    <row r="14" spans="2:18" x14ac:dyDescent="0.25">
      <c r="B14" s="56" t="s">
        <v>968</v>
      </c>
      <c r="C14" s="35" t="s">
        <v>2539</v>
      </c>
      <c r="D14" s="35" t="s">
        <v>3271</v>
      </c>
      <c r="E14" s="35" t="s">
        <v>3089</v>
      </c>
      <c r="F14" s="35" t="s">
        <v>3272</v>
      </c>
      <c r="G14" s="35" t="s">
        <v>2679</v>
      </c>
      <c r="H14" s="35" t="s">
        <v>3273</v>
      </c>
      <c r="I14" s="35" t="s">
        <v>3125</v>
      </c>
      <c r="J14" s="35" t="s">
        <v>3274</v>
      </c>
      <c r="K14" s="35" t="s">
        <v>3050</v>
      </c>
      <c r="L14" s="35" t="s">
        <v>3275</v>
      </c>
      <c r="M14" s="35" t="s">
        <v>1763</v>
      </c>
      <c r="N14" s="35" t="s">
        <v>3276</v>
      </c>
      <c r="O14" s="35" t="s">
        <v>3277</v>
      </c>
      <c r="P14" s="35" t="s">
        <v>3278</v>
      </c>
      <c r="Q14" s="35" t="s">
        <v>1767</v>
      </c>
      <c r="R14" s="47" t="s">
        <v>3279</v>
      </c>
    </row>
    <row r="15" spans="2:18" x14ac:dyDescent="0.25">
      <c r="B15" s="57" t="s">
        <v>445</v>
      </c>
      <c r="C15" s="54"/>
      <c r="D15" s="54"/>
      <c r="E15" s="54"/>
      <c r="F15" s="54"/>
      <c r="G15" s="54"/>
      <c r="H15" s="54"/>
      <c r="I15" s="54"/>
      <c r="J15" s="54"/>
      <c r="K15" s="54"/>
      <c r="L15" s="54"/>
      <c r="M15" s="54"/>
      <c r="N15" s="54"/>
      <c r="O15" s="54"/>
      <c r="P15" s="54"/>
      <c r="Q15" s="54"/>
      <c r="R15" s="59"/>
    </row>
    <row r="16" spans="2:18" x14ac:dyDescent="0.25">
      <c r="B16" s="55" t="s">
        <v>945</v>
      </c>
      <c r="C16" s="36" t="s">
        <v>3280</v>
      </c>
      <c r="D16" s="36" t="s">
        <v>3281</v>
      </c>
      <c r="E16" s="36" t="s">
        <v>2608</v>
      </c>
      <c r="F16" s="36" t="s">
        <v>3282</v>
      </c>
      <c r="G16" s="36" t="s">
        <v>2789</v>
      </c>
      <c r="H16" s="36" t="s">
        <v>3283</v>
      </c>
      <c r="I16" s="36" t="s">
        <v>3284</v>
      </c>
      <c r="J16" s="36" t="s">
        <v>3285</v>
      </c>
      <c r="K16" s="36" t="s">
        <v>3286</v>
      </c>
      <c r="L16" s="36" t="s">
        <v>3287</v>
      </c>
      <c r="M16" s="36" t="s">
        <v>2627</v>
      </c>
      <c r="N16" s="36" t="s">
        <v>3288</v>
      </c>
      <c r="O16" s="36" t="s">
        <v>3289</v>
      </c>
      <c r="P16" s="36" t="s">
        <v>3290</v>
      </c>
      <c r="Q16" s="36" t="s">
        <v>3291</v>
      </c>
      <c r="R16" s="48" t="s">
        <v>3292</v>
      </c>
    </row>
    <row r="17" spans="2:18" x14ac:dyDescent="0.25">
      <c r="B17" s="56" t="s">
        <v>968</v>
      </c>
      <c r="C17" s="35" t="s">
        <v>3293</v>
      </c>
      <c r="D17" s="35" t="s">
        <v>3294</v>
      </c>
      <c r="E17" s="35" t="s">
        <v>3295</v>
      </c>
      <c r="F17" s="35" t="s">
        <v>3296</v>
      </c>
      <c r="G17" s="35" t="s">
        <v>3297</v>
      </c>
      <c r="H17" s="35" t="s">
        <v>3298</v>
      </c>
      <c r="I17" s="35" t="s">
        <v>3299</v>
      </c>
      <c r="J17" s="35" t="s">
        <v>3300</v>
      </c>
      <c r="K17" s="35" t="s">
        <v>1937</v>
      </c>
      <c r="L17" s="35" t="s">
        <v>3301</v>
      </c>
      <c r="M17" s="35" t="s">
        <v>2992</v>
      </c>
      <c r="N17" s="35" t="s">
        <v>3302</v>
      </c>
      <c r="O17" s="35" t="s">
        <v>2413</v>
      </c>
      <c r="P17" s="35" t="s">
        <v>2417</v>
      </c>
      <c r="Q17" s="35" t="s">
        <v>2388</v>
      </c>
      <c r="R17" s="47" t="s">
        <v>3303</v>
      </c>
    </row>
    <row r="18" spans="2:18" x14ac:dyDescent="0.25">
      <c r="B18" s="57" t="s">
        <v>468</v>
      </c>
      <c r="C18" s="54"/>
      <c r="D18" s="54"/>
      <c r="E18" s="54"/>
      <c r="F18" s="54"/>
      <c r="G18" s="54"/>
      <c r="H18" s="54"/>
      <c r="I18" s="54"/>
      <c r="J18" s="54"/>
      <c r="K18" s="54"/>
      <c r="L18" s="54"/>
      <c r="M18" s="54"/>
      <c r="N18" s="54"/>
      <c r="O18" s="54"/>
      <c r="P18" s="54"/>
      <c r="Q18" s="54"/>
      <c r="R18" s="59"/>
    </row>
    <row r="19" spans="2:18" x14ac:dyDescent="0.25">
      <c r="B19" s="55" t="s">
        <v>945</v>
      </c>
      <c r="C19" s="36" t="s">
        <v>1939</v>
      </c>
      <c r="D19" s="36" t="s">
        <v>3304</v>
      </c>
      <c r="E19" s="36" t="s">
        <v>1937</v>
      </c>
      <c r="F19" s="36" t="s">
        <v>3305</v>
      </c>
      <c r="G19" s="36" t="s">
        <v>3306</v>
      </c>
      <c r="H19" s="36" t="s">
        <v>3307</v>
      </c>
      <c r="I19" s="36" t="s">
        <v>3308</v>
      </c>
      <c r="J19" s="36" t="s">
        <v>3309</v>
      </c>
      <c r="K19" s="36" t="s">
        <v>3310</v>
      </c>
      <c r="L19" s="36" t="s">
        <v>3311</v>
      </c>
      <c r="M19" s="36" t="s">
        <v>2960</v>
      </c>
      <c r="N19" s="36" t="s">
        <v>3312</v>
      </c>
      <c r="O19" s="36" t="s">
        <v>3313</v>
      </c>
      <c r="P19" s="36" t="s">
        <v>3314</v>
      </c>
      <c r="Q19" s="36" t="s">
        <v>3315</v>
      </c>
      <c r="R19" s="48" t="s">
        <v>3316</v>
      </c>
    </row>
    <row r="20" spans="2:18" x14ac:dyDescent="0.25">
      <c r="B20" s="56" t="s">
        <v>968</v>
      </c>
      <c r="C20" s="35" t="s">
        <v>2639</v>
      </c>
      <c r="D20" s="35" t="s">
        <v>3317</v>
      </c>
      <c r="E20" s="35" t="s">
        <v>3286</v>
      </c>
      <c r="F20" s="35" t="s">
        <v>3318</v>
      </c>
      <c r="G20" s="35" t="s">
        <v>3319</v>
      </c>
      <c r="H20" s="35" t="s">
        <v>3320</v>
      </c>
      <c r="I20" s="35" t="s">
        <v>1854</v>
      </c>
      <c r="J20" s="35" t="s">
        <v>3321</v>
      </c>
      <c r="K20" s="35" t="s">
        <v>2649</v>
      </c>
      <c r="L20" s="35" t="s">
        <v>3322</v>
      </c>
      <c r="M20" s="35" t="s">
        <v>2087</v>
      </c>
      <c r="N20" s="35" t="s">
        <v>3323</v>
      </c>
      <c r="O20" s="35" t="s">
        <v>3324</v>
      </c>
      <c r="P20" s="35" t="s">
        <v>3325</v>
      </c>
      <c r="Q20" s="35" t="s">
        <v>2072</v>
      </c>
      <c r="R20" s="47" t="s">
        <v>3326</v>
      </c>
    </row>
    <row r="21" spans="2:18" x14ac:dyDescent="0.25">
      <c r="B21" s="57" t="s">
        <v>488</v>
      </c>
      <c r="C21" s="54"/>
      <c r="D21" s="54"/>
      <c r="E21" s="54"/>
      <c r="F21" s="54"/>
      <c r="G21" s="54"/>
      <c r="H21" s="54"/>
      <c r="I21" s="54"/>
      <c r="J21" s="54"/>
      <c r="K21" s="54"/>
      <c r="L21" s="54"/>
      <c r="M21" s="54"/>
      <c r="N21" s="54"/>
      <c r="O21" s="54"/>
      <c r="P21" s="54"/>
      <c r="Q21" s="54"/>
      <c r="R21" s="59"/>
    </row>
    <row r="22" spans="2:18" x14ac:dyDescent="0.25">
      <c r="B22" s="55" t="s">
        <v>945</v>
      </c>
      <c r="C22" s="36" t="s">
        <v>2081</v>
      </c>
      <c r="D22" s="36" t="s">
        <v>3327</v>
      </c>
      <c r="E22" s="36" t="s">
        <v>2884</v>
      </c>
      <c r="F22" s="36" t="s">
        <v>3328</v>
      </c>
      <c r="G22" s="36" t="s">
        <v>2937</v>
      </c>
      <c r="H22" s="36" t="s">
        <v>3329</v>
      </c>
      <c r="I22" s="36" t="s">
        <v>1747</v>
      </c>
      <c r="J22" s="36" t="s">
        <v>3330</v>
      </c>
      <c r="K22" s="36" t="s">
        <v>3331</v>
      </c>
      <c r="L22" s="36" t="s">
        <v>3332</v>
      </c>
      <c r="M22" s="36" t="s">
        <v>3206</v>
      </c>
      <c r="N22" s="36" t="s">
        <v>3333</v>
      </c>
      <c r="O22" s="36" t="s">
        <v>3334</v>
      </c>
      <c r="P22" s="36" t="s">
        <v>3335</v>
      </c>
      <c r="Q22" s="36" t="s">
        <v>1850</v>
      </c>
      <c r="R22" s="48" t="s">
        <v>3336</v>
      </c>
    </row>
    <row r="23" spans="2:18" x14ac:dyDescent="0.25">
      <c r="B23" s="58" t="s">
        <v>968</v>
      </c>
      <c r="C23" s="50" t="s">
        <v>1833</v>
      </c>
      <c r="D23" s="50" t="s">
        <v>3337</v>
      </c>
      <c r="E23" s="50" t="s">
        <v>3338</v>
      </c>
      <c r="F23" s="50" t="s">
        <v>3339</v>
      </c>
      <c r="G23" s="50" t="s">
        <v>2903</v>
      </c>
      <c r="H23" s="50" t="s">
        <v>3340</v>
      </c>
      <c r="I23" s="50" t="s">
        <v>3341</v>
      </c>
      <c r="J23" s="50" t="s">
        <v>3342</v>
      </c>
      <c r="K23" s="50" t="s">
        <v>2508</v>
      </c>
      <c r="L23" s="50" t="s">
        <v>3343</v>
      </c>
      <c r="M23" s="50" t="s">
        <v>3167</v>
      </c>
      <c r="N23" s="50" t="s">
        <v>3344</v>
      </c>
      <c r="O23" s="50" t="s">
        <v>2097</v>
      </c>
      <c r="P23" s="50" t="s">
        <v>3345</v>
      </c>
      <c r="Q23" s="50" t="s">
        <v>3204</v>
      </c>
      <c r="R23" s="52" t="s">
        <v>3346</v>
      </c>
    </row>
  </sheetData>
  <mergeCells count="10">
    <mergeCell ref="C2:R2"/>
    <mergeCell ref="C8:R8"/>
    <mergeCell ref="C7:D7"/>
    <mergeCell ref="E7:F7"/>
    <mergeCell ref="G7:H7"/>
    <mergeCell ref="I7:J7"/>
    <mergeCell ref="K7:L7"/>
    <mergeCell ref="M7:N7"/>
    <mergeCell ref="O7:P7"/>
    <mergeCell ref="Q7:R7"/>
  </mergeCells>
  <hyperlinks>
    <hyperlink ref="C2:J2" location="TOC!A1" display="TOC" xr:uid="{00000000-0004-0000-3E00-000000000000}"/>
    <hyperlink ref="C2" location="'Table of contents'!A1" display="Table of Contents" xr:uid="{00000000-0004-0000-3E00-000001000000}"/>
  </hyperlinks>
  <pageMargins left="0.7" right="0.7" top="0.75" bottom="0.75" header="0.3" footer="0.3"/>
  <pageSetup paperSize="9" orientation="portrait"/>
  <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tabColor theme="9"/>
  </sheetPr>
  <dimension ref="B1:AX1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3347</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1153</v>
      </c>
      <c r="C9" s="36" t="s">
        <v>1794</v>
      </c>
      <c r="D9" s="36" t="s">
        <v>1795</v>
      </c>
      <c r="E9" s="36" t="s">
        <v>1796</v>
      </c>
      <c r="F9" s="36" t="s">
        <v>1797</v>
      </c>
      <c r="G9" s="36" t="s">
        <v>1798</v>
      </c>
      <c r="H9" s="36" t="s">
        <v>1799</v>
      </c>
      <c r="I9" s="36" t="s">
        <v>1800</v>
      </c>
      <c r="J9" s="36" t="s">
        <v>1801</v>
      </c>
      <c r="K9" s="36" t="s">
        <v>1802</v>
      </c>
      <c r="L9" s="36" t="s">
        <v>1803</v>
      </c>
      <c r="M9" s="36" t="s">
        <v>1804</v>
      </c>
      <c r="N9" s="36" t="s">
        <v>1805</v>
      </c>
      <c r="O9" s="36" t="s">
        <v>1684</v>
      </c>
      <c r="P9" s="36" t="s">
        <v>1806</v>
      </c>
      <c r="Q9" s="36" t="s">
        <v>1807</v>
      </c>
      <c r="R9" s="36" t="s">
        <v>1808</v>
      </c>
      <c r="S9" s="36" t="s">
        <v>1606</v>
      </c>
      <c r="T9" s="36" t="s">
        <v>1607</v>
      </c>
      <c r="U9" s="36" t="s">
        <v>1643</v>
      </c>
      <c r="V9" s="36" t="s">
        <v>1809</v>
      </c>
      <c r="W9" s="36" t="s">
        <v>1807</v>
      </c>
      <c r="X9" s="36" t="s">
        <v>1810</v>
      </c>
      <c r="Y9" s="36" t="s">
        <v>1811</v>
      </c>
      <c r="Z9" s="36" t="s">
        <v>1812</v>
      </c>
      <c r="AA9" s="36" t="s">
        <v>1813</v>
      </c>
      <c r="AB9" s="36" t="s">
        <v>1814</v>
      </c>
      <c r="AC9" s="36" t="s">
        <v>1815</v>
      </c>
      <c r="AD9" s="36" t="s">
        <v>1816</v>
      </c>
      <c r="AE9" s="36" t="s">
        <v>1817</v>
      </c>
      <c r="AF9" s="36" t="s">
        <v>1818</v>
      </c>
      <c r="AG9" s="36" t="s">
        <v>1819</v>
      </c>
      <c r="AH9" s="36" t="s">
        <v>1818</v>
      </c>
      <c r="AI9" s="36" t="s">
        <v>1815</v>
      </c>
      <c r="AJ9" s="36" t="s">
        <v>1816</v>
      </c>
      <c r="AK9" s="36" t="s">
        <v>1757</v>
      </c>
      <c r="AL9" s="36" t="s">
        <v>1820</v>
      </c>
      <c r="AM9" s="36" t="s">
        <v>1761</v>
      </c>
      <c r="AN9" s="36" t="s">
        <v>1821</v>
      </c>
      <c r="AO9" s="36" t="s">
        <v>1765</v>
      </c>
      <c r="AP9" s="36" t="s">
        <v>1766</v>
      </c>
      <c r="AQ9" s="36" t="s">
        <v>1822</v>
      </c>
      <c r="AR9" s="36" t="s">
        <v>1823</v>
      </c>
      <c r="AS9" s="36" t="s">
        <v>2126</v>
      </c>
      <c r="AT9" s="36" t="s">
        <v>1825</v>
      </c>
      <c r="AU9" s="36" t="s">
        <v>1826</v>
      </c>
      <c r="AV9" s="36" t="s">
        <v>1827</v>
      </c>
      <c r="AW9" s="36" t="s">
        <v>1828</v>
      </c>
      <c r="AX9" s="48" t="s">
        <v>1829</v>
      </c>
    </row>
    <row r="10" spans="2:50" x14ac:dyDescent="0.25">
      <c r="B10" s="44" t="s">
        <v>1154</v>
      </c>
      <c r="C10" s="35" t="s">
        <v>1998</v>
      </c>
      <c r="D10" s="35" t="s">
        <v>3348</v>
      </c>
      <c r="E10" s="35" t="s">
        <v>1993</v>
      </c>
      <c r="F10" s="35" t="s">
        <v>3349</v>
      </c>
      <c r="G10" s="35" t="s">
        <v>2697</v>
      </c>
      <c r="H10" s="35" t="s">
        <v>3350</v>
      </c>
      <c r="I10" s="35" t="s">
        <v>1991</v>
      </c>
      <c r="J10" s="35" t="s">
        <v>1992</v>
      </c>
      <c r="K10" s="35" t="s">
        <v>1996</v>
      </c>
      <c r="L10" s="35" t="s">
        <v>3351</v>
      </c>
      <c r="M10" s="35" t="s">
        <v>2373</v>
      </c>
      <c r="N10" s="35" t="s">
        <v>3352</v>
      </c>
      <c r="O10" s="35" t="s">
        <v>1993</v>
      </c>
      <c r="P10" s="35" t="s">
        <v>3353</v>
      </c>
      <c r="Q10" s="35" t="s">
        <v>2707</v>
      </c>
      <c r="R10" s="35" t="s">
        <v>3354</v>
      </c>
      <c r="S10" s="35" t="s">
        <v>2707</v>
      </c>
      <c r="T10" s="35" t="s">
        <v>3354</v>
      </c>
      <c r="U10" s="35" t="s">
        <v>1897</v>
      </c>
      <c r="V10" s="35" t="s">
        <v>2727</v>
      </c>
      <c r="W10" s="35" t="s">
        <v>1621</v>
      </c>
      <c r="X10" s="35" t="s">
        <v>3355</v>
      </c>
      <c r="Y10" s="35" t="s">
        <v>1629</v>
      </c>
      <c r="Z10" s="35" t="s">
        <v>3356</v>
      </c>
      <c r="AA10" s="35" t="s">
        <v>1897</v>
      </c>
      <c r="AB10" s="35" t="s">
        <v>3357</v>
      </c>
      <c r="AC10" s="35" t="s">
        <v>1900</v>
      </c>
      <c r="AD10" s="35" t="s">
        <v>1901</v>
      </c>
      <c r="AE10" s="35" t="s">
        <v>2458</v>
      </c>
      <c r="AF10" s="35" t="s">
        <v>1889</v>
      </c>
      <c r="AG10" s="35" t="s">
        <v>1881</v>
      </c>
      <c r="AH10" s="35" t="s">
        <v>3358</v>
      </c>
      <c r="AI10" s="35" t="s">
        <v>1631</v>
      </c>
      <c r="AJ10" s="35" t="s">
        <v>3359</v>
      </c>
      <c r="AK10" s="35" t="s">
        <v>1637</v>
      </c>
      <c r="AL10" s="35" t="s">
        <v>3360</v>
      </c>
      <c r="AM10" s="35" t="s">
        <v>1897</v>
      </c>
      <c r="AN10" s="35" t="s">
        <v>1898</v>
      </c>
      <c r="AO10" s="35" t="s">
        <v>3361</v>
      </c>
      <c r="AP10" s="35" t="s">
        <v>3362</v>
      </c>
      <c r="AQ10" s="35" t="s">
        <v>1804</v>
      </c>
      <c r="AR10" s="35" t="s">
        <v>3363</v>
      </c>
      <c r="AS10" s="35" t="s">
        <v>1681</v>
      </c>
      <c r="AT10" s="35" t="s">
        <v>1685</v>
      </c>
      <c r="AU10" s="35" t="s">
        <v>1615</v>
      </c>
      <c r="AV10" s="35" t="s">
        <v>3364</v>
      </c>
      <c r="AW10" s="35" t="s">
        <v>2478</v>
      </c>
      <c r="AX10" s="47" t="s">
        <v>3365</v>
      </c>
    </row>
    <row r="11" spans="2:50" x14ac:dyDescent="0.25">
      <c r="B11" s="45" t="s">
        <v>1165</v>
      </c>
      <c r="C11" s="37" t="s">
        <v>3366</v>
      </c>
      <c r="D11" s="37" t="s">
        <v>3367</v>
      </c>
      <c r="E11" s="37" t="s">
        <v>3368</v>
      </c>
      <c r="F11" s="37" t="s">
        <v>3369</v>
      </c>
      <c r="G11" s="37" t="s">
        <v>3370</v>
      </c>
      <c r="H11" s="37" t="s">
        <v>3371</v>
      </c>
      <c r="I11" s="37" t="s">
        <v>3372</v>
      </c>
      <c r="J11" s="37" t="s">
        <v>3373</v>
      </c>
      <c r="K11" s="37" t="s">
        <v>3374</v>
      </c>
      <c r="L11" s="37" t="s">
        <v>3375</v>
      </c>
      <c r="M11" s="37" t="s">
        <v>2199</v>
      </c>
      <c r="N11" s="37" t="s">
        <v>2200</v>
      </c>
      <c r="O11" s="37" t="s">
        <v>3376</v>
      </c>
      <c r="P11" s="37" t="s">
        <v>3377</v>
      </c>
      <c r="Q11" s="37" t="s">
        <v>3378</v>
      </c>
      <c r="R11" s="37" t="s">
        <v>3379</v>
      </c>
      <c r="S11" s="37" t="s">
        <v>3380</v>
      </c>
      <c r="T11" s="37" t="s">
        <v>3381</v>
      </c>
      <c r="U11" s="37" t="s">
        <v>3382</v>
      </c>
      <c r="V11" s="37" t="s">
        <v>3383</v>
      </c>
      <c r="W11" s="37" t="s">
        <v>3384</v>
      </c>
      <c r="X11" s="37" t="s">
        <v>3385</v>
      </c>
      <c r="Y11" s="37" t="s">
        <v>3386</v>
      </c>
      <c r="Z11" s="37" t="s">
        <v>3387</v>
      </c>
      <c r="AA11" s="37" t="s">
        <v>3388</v>
      </c>
      <c r="AB11" s="37" t="s">
        <v>3389</v>
      </c>
      <c r="AC11" s="37" t="s">
        <v>3202</v>
      </c>
      <c r="AD11" s="37" t="s">
        <v>3390</v>
      </c>
      <c r="AE11" s="37" t="s">
        <v>3386</v>
      </c>
      <c r="AF11" s="37" t="s">
        <v>3391</v>
      </c>
      <c r="AG11" s="37" t="s">
        <v>3191</v>
      </c>
      <c r="AH11" s="37" t="s">
        <v>3392</v>
      </c>
      <c r="AI11" s="37" t="s">
        <v>3393</v>
      </c>
      <c r="AJ11" s="37" t="s">
        <v>3394</v>
      </c>
      <c r="AK11" s="37" t="s">
        <v>2906</v>
      </c>
      <c r="AL11" s="37" t="s">
        <v>3395</v>
      </c>
      <c r="AM11" s="37" t="s">
        <v>2207</v>
      </c>
      <c r="AN11" s="37" t="s">
        <v>2208</v>
      </c>
      <c r="AO11" s="37" t="s">
        <v>3286</v>
      </c>
      <c r="AP11" s="37" t="s">
        <v>3396</v>
      </c>
      <c r="AQ11" s="37" t="s">
        <v>2639</v>
      </c>
      <c r="AR11" s="37" t="s">
        <v>3397</v>
      </c>
      <c r="AS11" s="37" t="s">
        <v>2637</v>
      </c>
      <c r="AT11" s="37" t="s">
        <v>3398</v>
      </c>
      <c r="AU11" s="37" t="s">
        <v>3399</v>
      </c>
      <c r="AV11" s="37" t="s">
        <v>3400</v>
      </c>
      <c r="AW11" s="37" t="s">
        <v>3401</v>
      </c>
      <c r="AX11" s="49" t="s">
        <v>3402</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3F00-000000000000}"/>
    <hyperlink ref="C2" location="'Table of contents'!A1" display="Table of Contents" xr:uid="{00000000-0004-0000-3F00-000001000000}"/>
  </hyperlinks>
  <pageMargins left="0.7" right="0.7" top="0.75" bottom="0.75" header="0.3" footer="0.3"/>
  <pageSetup paperSize="9" orientation="portrait"/>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tabColor theme="9"/>
  </sheetPr>
  <dimension ref="B1:R15"/>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8" ht="9" customHeight="1" x14ac:dyDescent="0.25"/>
    <row r="2" spans="2:18" ht="40" customHeight="1" x14ac:dyDescent="0.25">
      <c r="B2" s="46"/>
      <c r="C2" s="72" t="s">
        <v>0</v>
      </c>
      <c r="D2" s="73"/>
      <c r="E2" s="73"/>
      <c r="F2" s="73"/>
      <c r="G2" s="73"/>
      <c r="H2" s="73"/>
      <c r="I2" s="73"/>
      <c r="J2" s="73"/>
      <c r="K2" s="73"/>
      <c r="L2" s="73"/>
      <c r="M2" s="73"/>
      <c r="N2" s="73"/>
      <c r="O2" s="73"/>
      <c r="P2" s="73"/>
      <c r="Q2" s="73"/>
      <c r="R2" s="74"/>
    </row>
    <row r="3" spans="2:18" ht="7" customHeight="1" x14ac:dyDescent="0.25">
      <c r="B3" s="23"/>
      <c r="R3" s="25"/>
    </row>
    <row r="4" spans="2:18" ht="13.5" customHeight="1" x14ac:dyDescent="0.3">
      <c r="B4" s="39" t="s">
        <v>3403</v>
      </c>
      <c r="R4" s="25"/>
    </row>
    <row r="5" spans="2:18" ht="12" customHeight="1" x14ac:dyDescent="0.25">
      <c r="B5" s="41" t="s">
        <v>28</v>
      </c>
      <c r="R5" s="25"/>
    </row>
    <row r="6" spans="2:18" ht="7" customHeight="1" x14ac:dyDescent="0.25">
      <c r="B6" s="40"/>
      <c r="C6" s="32"/>
      <c r="D6" s="33"/>
      <c r="E6" s="33"/>
      <c r="F6" s="33"/>
      <c r="G6" s="33"/>
      <c r="H6" s="33"/>
      <c r="I6" s="33"/>
      <c r="J6" s="33"/>
      <c r="K6" s="33"/>
      <c r="L6" s="33"/>
      <c r="M6" s="33"/>
      <c r="R6" s="25"/>
    </row>
    <row r="7" spans="2:18" ht="12" customHeight="1" x14ac:dyDescent="0.25">
      <c r="B7" s="42"/>
      <c r="C7" s="79" t="s">
        <v>1115</v>
      </c>
      <c r="D7" s="79" t="s">
        <v>1115</v>
      </c>
      <c r="E7" s="79" t="s">
        <v>1116</v>
      </c>
      <c r="F7" s="79" t="s">
        <v>1116</v>
      </c>
      <c r="G7" s="79" t="s">
        <v>1117</v>
      </c>
      <c r="H7" s="79" t="s">
        <v>1117</v>
      </c>
      <c r="I7" s="79" t="s">
        <v>1118</v>
      </c>
      <c r="J7" s="79" t="s">
        <v>1118</v>
      </c>
      <c r="K7" s="79" t="s">
        <v>1119</v>
      </c>
      <c r="L7" s="79" t="s">
        <v>1119</v>
      </c>
      <c r="M7" s="79" t="s">
        <v>1120</v>
      </c>
      <c r="N7" s="79" t="s">
        <v>1120</v>
      </c>
      <c r="O7" s="79" t="s">
        <v>1121</v>
      </c>
      <c r="P7" s="79" t="s">
        <v>1121</v>
      </c>
      <c r="Q7" s="79" t="s">
        <v>1122</v>
      </c>
      <c r="R7" s="80" t="s">
        <v>1122</v>
      </c>
    </row>
    <row r="8" spans="2:18" x14ac:dyDescent="0.25">
      <c r="B8" s="38"/>
      <c r="C8" s="75" t="s">
        <v>1560</v>
      </c>
      <c r="D8" s="76"/>
      <c r="E8" s="76"/>
      <c r="F8" s="76"/>
      <c r="G8" s="76"/>
      <c r="H8" s="76"/>
      <c r="I8" s="76"/>
      <c r="J8" s="76"/>
      <c r="K8" s="76"/>
      <c r="L8" s="76"/>
      <c r="M8" s="76"/>
      <c r="N8" s="77"/>
      <c r="O8" s="77"/>
      <c r="P8" s="77"/>
      <c r="Q8" s="77"/>
      <c r="R8" s="78"/>
    </row>
    <row r="9" spans="2:18" x14ac:dyDescent="0.25">
      <c r="B9" s="43" t="s">
        <v>531</v>
      </c>
      <c r="C9" s="36" t="s">
        <v>2052</v>
      </c>
      <c r="D9" s="36" t="s">
        <v>3404</v>
      </c>
      <c r="E9" s="36" t="s">
        <v>3405</v>
      </c>
      <c r="F9" s="36" t="s">
        <v>3406</v>
      </c>
      <c r="G9" s="36" t="s">
        <v>3405</v>
      </c>
      <c r="H9" s="36" t="s">
        <v>3407</v>
      </c>
      <c r="I9" s="36" t="s">
        <v>2411</v>
      </c>
      <c r="J9" s="36" t="s">
        <v>3408</v>
      </c>
      <c r="K9" s="36" t="s">
        <v>1783</v>
      </c>
      <c r="L9" s="36" t="s">
        <v>3409</v>
      </c>
      <c r="M9" s="36" t="s">
        <v>1785</v>
      </c>
      <c r="N9" s="36" t="s">
        <v>3410</v>
      </c>
      <c r="O9" s="36" t="s">
        <v>2077</v>
      </c>
      <c r="P9" s="36" t="s">
        <v>3411</v>
      </c>
      <c r="Q9" s="36" t="s">
        <v>2091</v>
      </c>
      <c r="R9" s="48" t="s">
        <v>3412</v>
      </c>
    </row>
    <row r="10" spans="2:18" x14ac:dyDescent="0.25">
      <c r="B10" s="44" t="s">
        <v>555</v>
      </c>
      <c r="C10" s="35" t="s">
        <v>3413</v>
      </c>
      <c r="D10" s="35" t="s">
        <v>3414</v>
      </c>
      <c r="E10" s="35" t="s">
        <v>3125</v>
      </c>
      <c r="F10" s="35" t="s">
        <v>3415</v>
      </c>
      <c r="G10" s="35" t="s">
        <v>2583</v>
      </c>
      <c r="H10" s="35" t="s">
        <v>3416</v>
      </c>
      <c r="I10" s="35" t="s">
        <v>2587</v>
      </c>
      <c r="J10" s="35" t="s">
        <v>3417</v>
      </c>
      <c r="K10" s="35" t="s">
        <v>2040</v>
      </c>
      <c r="L10" s="35" t="s">
        <v>3418</v>
      </c>
      <c r="M10" s="35" t="s">
        <v>2580</v>
      </c>
      <c r="N10" s="35" t="s">
        <v>3419</v>
      </c>
      <c r="O10" s="35" t="s">
        <v>2789</v>
      </c>
      <c r="P10" s="35" t="s">
        <v>3420</v>
      </c>
      <c r="Q10" s="35" t="s">
        <v>3421</v>
      </c>
      <c r="R10" s="47" t="s">
        <v>3422</v>
      </c>
    </row>
    <row r="11" spans="2:18" x14ac:dyDescent="0.25">
      <c r="B11" s="43" t="s">
        <v>566</v>
      </c>
      <c r="C11" s="36" t="s">
        <v>3107</v>
      </c>
      <c r="D11" s="36" t="s">
        <v>3423</v>
      </c>
      <c r="E11" s="36" t="s">
        <v>1824</v>
      </c>
      <c r="F11" s="36" t="s">
        <v>3424</v>
      </c>
      <c r="G11" s="36" t="s">
        <v>2040</v>
      </c>
      <c r="H11" s="36" t="s">
        <v>3425</v>
      </c>
      <c r="I11" s="36" t="s">
        <v>2411</v>
      </c>
      <c r="J11" s="36" t="s">
        <v>3426</v>
      </c>
      <c r="K11" s="36" t="s">
        <v>1781</v>
      </c>
      <c r="L11" s="36" t="s">
        <v>3427</v>
      </c>
      <c r="M11" s="36" t="s">
        <v>2390</v>
      </c>
      <c r="N11" s="36" t="s">
        <v>3428</v>
      </c>
      <c r="O11" s="36" t="s">
        <v>3429</v>
      </c>
      <c r="P11" s="36" t="s">
        <v>3430</v>
      </c>
      <c r="Q11" s="36" t="s">
        <v>3094</v>
      </c>
      <c r="R11" s="48" t="s">
        <v>3431</v>
      </c>
    </row>
    <row r="12" spans="2:18" x14ac:dyDescent="0.25">
      <c r="B12" s="44" t="s">
        <v>585</v>
      </c>
      <c r="C12" s="35" t="s">
        <v>2720</v>
      </c>
      <c r="D12" s="35" t="s">
        <v>3432</v>
      </c>
      <c r="E12" s="35" t="s">
        <v>2585</v>
      </c>
      <c r="F12" s="35" t="s">
        <v>3433</v>
      </c>
      <c r="G12" s="35" t="s">
        <v>2285</v>
      </c>
      <c r="H12" s="35" t="s">
        <v>3434</v>
      </c>
      <c r="I12" s="35" t="s">
        <v>2413</v>
      </c>
      <c r="J12" s="35" t="s">
        <v>3435</v>
      </c>
      <c r="K12" s="35" t="s">
        <v>2583</v>
      </c>
      <c r="L12" s="35" t="s">
        <v>3436</v>
      </c>
      <c r="M12" s="35" t="s">
        <v>3437</v>
      </c>
      <c r="N12" s="35" t="s">
        <v>3438</v>
      </c>
      <c r="O12" s="35" t="s">
        <v>2531</v>
      </c>
      <c r="P12" s="35" t="s">
        <v>3439</v>
      </c>
      <c r="Q12" s="35" t="s">
        <v>3099</v>
      </c>
      <c r="R12" s="47" t="s">
        <v>3440</v>
      </c>
    </row>
    <row r="13" spans="2:18" x14ac:dyDescent="0.25">
      <c r="B13" s="43" t="s">
        <v>599</v>
      </c>
      <c r="C13" s="36" t="s">
        <v>3134</v>
      </c>
      <c r="D13" s="36" t="s">
        <v>3441</v>
      </c>
      <c r="E13" s="36" t="s">
        <v>2583</v>
      </c>
      <c r="F13" s="36" t="s">
        <v>3442</v>
      </c>
      <c r="G13" s="36" t="s">
        <v>3443</v>
      </c>
      <c r="H13" s="36" t="s">
        <v>3444</v>
      </c>
      <c r="I13" s="36" t="s">
        <v>2077</v>
      </c>
      <c r="J13" s="36" t="s">
        <v>3445</v>
      </c>
      <c r="K13" s="36" t="s">
        <v>2429</v>
      </c>
      <c r="L13" s="36" t="s">
        <v>3446</v>
      </c>
      <c r="M13" s="36" t="s">
        <v>2075</v>
      </c>
      <c r="N13" s="36" t="s">
        <v>3447</v>
      </c>
      <c r="O13" s="36" t="s">
        <v>2097</v>
      </c>
      <c r="P13" s="36" t="s">
        <v>3448</v>
      </c>
      <c r="Q13" s="36" t="s">
        <v>2647</v>
      </c>
      <c r="R13" s="48" t="s">
        <v>3449</v>
      </c>
    </row>
    <row r="14" spans="2:18" x14ac:dyDescent="0.25">
      <c r="B14" s="44" t="s">
        <v>620</v>
      </c>
      <c r="C14" s="35" t="s">
        <v>2285</v>
      </c>
      <c r="D14" s="35" t="s">
        <v>3450</v>
      </c>
      <c r="E14" s="35" t="s">
        <v>2539</v>
      </c>
      <c r="F14" s="35" t="s">
        <v>3451</v>
      </c>
      <c r="G14" s="35" t="s">
        <v>3046</v>
      </c>
      <c r="H14" s="35" t="s">
        <v>3452</v>
      </c>
      <c r="I14" s="35" t="s">
        <v>2062</v>
      </c>
      <c r="J14" s="35" t="s">
        <v>3453</v>
      </c>
      <c r="K14" s="35" t="s">
        <v>3099</v>
      </c>
      <c r="L14" s="35" t="s">
        <v>3454</v>
      </c>
      <c r="M14" s="35" t="s">
        <v>2399</v>
      </c>
      <c r="N14" s="35" t="s">
        <v>3455</v>
      </c>
      <c r="O14" s="35" t="s">
        <v>2091</v>
      </c>
      <c r="P14" s="35" t="s">
        <v>3456</v>
      </c>
      <c r="Q14" s="35" t="s">
        <v>1738</v>
      </c>
      <c r="R14" s="47" t="s">
        <v>3457</v>
      </c>
    </row>
    <row r="15" spans="2:18" x14ac:dyDescent="0.25">
      <c r="B15" s="45" t="s">
        <v>629</v>
      </c>
      <c r="C15" s="37" t="s">
        <v>1925</v>
      </c>
      <c r="D15" s="37" t="s">
        <v>3458</v>
      </c>
      <c r="E15" s="37" t="s">
        <v>2935</v>
      </c>
      <c r="F15" s="37" t="s">
        <v>3459</v>
      </c>
      <c r="G15" s="37" t="s">
        <v>2397</v>
      </c>
      <c r="H15" s="37" t="s">
        <v>3460</v>
      </c>
      <c r="I15" s="37" t="s">
        <v>1873</v>
      </c>
      <c r="J15" s="37" t="s">
        <v>3461</v>
      </c>
      <c r="K15" s="37" t="s">
        <v>2091</v>
      </c>
      <c r="L15" s="37" t="s">
        <v>3462</v>
      </c>
      <c r="M15" s="37" t="s">
        <v>3096</v>
      </c>
      <c r="N15" s="37" t="s">
        <v>3463</v>
      </c>
      <c r="O15" s="37" t="s">
        <v>3464</v>
      </c>
      <c r="P15" s="37" t="s">
        <v>3465</v>
      </c>
      <c r="Q15" s="37" t="s">
        <v>3466</v>
      </c>
      <c r="R15" s="49" t="s">
        <v>3467</v>
      </c>
    </row>
  </sheetData>
  <mergeCells count="10">
    <mergeCell ref="C2:R2"/>
    <mergeCell ref="C8:R8"/>
    <mergeCell ref="C7:D7"/>
    <mergeCell ref="E7:F7"/>
    <mergeCell ref="G7:H7"/>
    <mergeCell ref="I7:J7"/>
    <mergeCell ref="K7:L7"/>
    <mergeCell ref="M7:N7"/>
    <mergeCell ref="O7:P7"/>
    <mergeCell ref="Q7:R7"/>
  </mergeCells>
  <hyperlinks>
    <hyperlink ref="C2:J2" location="TOC!A1" display="TOC" xr:uid="{00000000-0004-0000-4000-000000000000}"/>
    <hyperlink ref="C2" location="'Table of contents'!A1" display="Table of Contents" xr:uid="{00000000-0004-0000-4000-000001000000}"/>
  </hyperlinks>
  <pageMargins left="0.7" right="0.7" top="0.75" bottom="0.75" header="0.3" footer="0.3"/>
  <pageSetup paperSize="9" orientation="portrait"/>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tabColor theme="9"/>
  </sheetPr>
  <dimension ref="B1:N19"/>
  <sheetViews>
    <sheetView showGridLines="0" showRowColHeaders="0" workbookViewId="0">
      <pane xSplit="2" ySplit="8" topLeftCell="C9" activePane="bottomRight" state="frozen"/>
      <selection pane="topRight" activeCell="B1" sqref="B1"/>
      <selection pane="bottomLeft" activeCell="A6" sqref="A6"/>
      <selection pane="bottomRight" activeCell="B19" sqref="B19"/>
    </sheetView>
  </sheetViews>
  <sheetFormatPr defaultColWidth="12" defaultRowHeight="10.5" x14ac:dyDescent="0.25"/>
  <cols>
    <col min="1" max="1" width="1.5" customWidth="1"/>
    <col min="2" max="2" width="35.875" customWidth="1"/>
  </cols>
  <sheetData>
    <row r="1" spans="2:14" ht="9" customHeight="1" x14ac:dyDescent="0.25"/>
    <row r="2" spans="2:14" ht="40" customHeight="1" x14ac:dyDescent="0.25">
      <c r="B2" s="46"/>
      <c r="C2" s="72" t="s">
        <v>0</v>
      </c>
      <c r="D2" s="73"/>
      <c r="E2" s="73"/>
      <c r="F2" s="73"/>
      <c r="G2" s="73"/>
      <c r="H2" s="73"/>
      <c r="I2" s="73"/>
      <c r="J2" s="73"/>
      <c r="K2" s="73"/>
      <c r="L2" s="73"/>
      <c r="M2" s="73"/>
      <c r="N2" s="74"/>
    </row>
    <row r="3" spans="2:14" ht="7" customHeight="1" x14ac:dyDescent="0.25">
      <c r="B3" s="23"/>
      <c r="N3" s="25"/>
    </row>
    <row r="4" spans="2:14" ht="13.5" customHeight="1" x14ac:dyDescent="0.3">
      <c r="B4" s="39" t="s">
        <v>3468</v>
      </c>
      <c r="N4" s="25"/>
    </row>
    <row r="5" spans="2:14" ht="12" customHeight="1" x14ac:dyDescent="0.25">
      <c r="B5" s="41" t="s">
        <v>28</v>
      </c>
      <c r="N5" s="25"/>
    </row>
    <row r="6" spans="2:14" ht="7" customHeight="1" x14ac:dyDescent="0.25">
      <c r="B6" s="40"/>
      <c r="C6" s="32"/>
      <c r="D6" s="33"/>
      <c r="E6" s="33"/>
      <c r="F6" s="33"/>
      <c r="G6" s="33"/>
      <c r="H6" s="33"/>
      <c r="I6" s="33"/>
      <c r="J6" s="33"/>
      <c r="K6" s="33"/>
      <c r="L6" s="33"/>
      <c r="M6" s="33"/>
      <c r="N6" s="25"/>
    </row>
    <row r="7" spans="2:14" ht="12" customHeight="1" x14ac:dyDescent="0.25">
      <c r="B7" s="42"/>
      <c r="C7" s="79" t="s">
        <v>1117</v>
      </c>
      <c r="D7" s="79" t="s">
        <v>1117</v>
      </c>
      <c r="E7" s="79" t="s">
        <v>1118</v>
      </c>
      <c r="F7" s="79" t="s">
        <v>1118</v>
      </c>
      <c r="G7" s="79" t="s">
        <v>1119</v>
      </c>
      <c r="H7" s="79" t="s">
        <v>1119</v>
      </c>
      <c r="I7" s="79" t="s">
        <v>1120</v>
      </c>
      <c r="J7" s="79" t="s">
        <v>1120</v>
      </c>
      <c r="K7" s="79" t="s">
        <v>1121</v>
      </c>
      <c r="L7" s="79" t="s">
        <v>1121</v>
      </c>
      <c r="M7" s="79" t="s">
        <v>1122</v>
      </c>
      <c r="N7" s="80" t="s">
        <v>1122</v>
      </c>
    </row>
    <row r="8" spans="2:14" x14ac:dyDescent="0.25">
      <c r="B8" s="38"/>
      <c r="C8" s="75" t="s">
        <v>1560</v>
      </c>
      <c r="D8" s="76"/>
      <c r="E8" s="76"/>
      <c r="F8" s="76"/>
      <c r="G8" s="76"/>
      <c r="H8" s="76"/>
      <c r="I8" s="76"/>
      <c r="J8" s="76"/>
      <c r="K8" s="76"/>
      <c r="L8" s="76"/>
      <c r="M8" s="76"/>
      <c r="N8" s="78"/>
    </row>
    <row r="9" spans="2:14" x14ac:dyDescent="0.25">
      <c r="B9" s="43" t="s">
        <v>1190</v>
      </c>
      <c r="C9" s="36" t="s">
        <v>1690</v>
      </c>
      <c r="D9" s="36" t="s">
        <v>3469</v>
      </c>
      <c r="E9" s="36" t="s">
        <v>2478</v>
      </c>
      <c r="F9" s="36" t="s">
        <v>3470</v>
      </c>
      <c r="G9" s="36" t="s">
        <v>1610</v>
      </c>
      <c r="H9" s="36" t="s">
        <v>3471</v>
      </c>
      <c r="I9" s="36" t="s">
        <v>1645</v>
      </c>
      <c r="J9" s="36" t="s">
        <v>3472</v>
      </c>
      <c r="K9" s="36" t="s">
        <v>1753</v>
      </c>
      <c r="L9" s="36" t="s">
        <v>3473</v>
      </c>
      <c r="M9" s="36" t="s">
        <v>3474</v>
      </c>
      <c r="N9" s="48" t="s">
        <v>3475</v>
      </c>
    </row>
    <row r="10" spans="2:14" x14ac:dyDescent="0.25">
      <c r="B10" s="44" t="s">
        <v>1193</v>
      </c>
      <c r="C10" s="35" t="s">
        <v>2608</v>
      </c>
      <c r="D10" s="35" t="s">
        <v>3476</v>
      </c>
      <c r="E10" s="35" t="s">
        <v>3477</v>
      </c>
      <c r="F10" s="35" t="s">
        <v>3478</v>
      </c>
      <c r="G10" s="35" t="s">
        <v>2651</v>
      </c>
      <c r="H10" s="35" t="s">
        <v>3479</v>
      </c>
      <c r="I10" s="35" t="s">
        <v>3480</v>
      </c>
      <c r="J10" s="35" t="s">
        <v>3481</v>
      </c>
      <c r="K10" s="35" t="s">
        <v>3482</v>
      </c>
      <c r="L10" s="35" t="s">
        <v>3483</v>
      </c>
      <c r="M10" s="35" t="s">
        <v>3484</v>
      </c>
      <c r="N10" s="47" t="s">
        <v>3485</v>
      </c>
    </row>
    <row r="11" spans="2:14" x14ac:dyDescent="0.25">
      <c r="B11" s="43" t="s">
        <v>1199</v>
      </c>
      <c r="C11" s="36" t="s">
        <v>1956</v>
      </c>
      <c r="D11" s="36" t="s">
        <v>3486</v>
      </c>
      <c r="E11" s="36" t="s">
        <v>2262</v>
      </c>
      <c r="F11" s="36" t="s">
        <v>3487</v>
      </c>
      <c r="G11" s="36" t="s">
        <v>1958</v>
      </c>
      <c r="H11" s="36" t="s">
        <v>1954</v>
      </c>
      <c r="I11" s="36" t="s">
        <v>1958</v>
      </c>
      <c r="J11" s="36" t="s">
        <v>2226</v>
      </c>
      <c r="K11" s="36" t="s">
        <v>2492</v>
      </c>
      <c r="L11" s="36" t="s">
        <v>2496</v>
      </c>
      <c r="M11" s="36" t="s">
        <v>2138</v>
      </c>
      <c r="N11" s="48" t="s">
        <v>2498</v>
      </c>
    </row>
    <row r="12" spans="2:14" x14ac:dyDescent="0.25">
      <c r="B12" s="44" t="s">
        <v>1200</v>
      </c>
      <c r="C12" s="35" t="s">
        <v>1753</v>
      </c>
      <c r="D12" s="35" t="s">
        <v>3488</v>
      </c>
      <c r="E12" s="35" t="s">
        <v>2052</v>
      </c>
      <c r="F12" s="35" t="s">
        <v>3051</v>
      </c>
      <c r="G12" s="35" t="s">
        <v>2718</v>
      </c>
      <c r="H12" s="35" t="s">
        <v>3489</v>
      </c>
      <c r="I12" s="35" t="s">
        <v>1608</v>
      </c>
      <c r="J12" s="35" t="s">
        <v>3490</v>
      </c>
      <c r="K12" s="35" t="s">
        <v>3491</v>
      </c>
      <c r="L12" s="35" t="s">
        <v>3492</v>
      </c>
      <c r="M12" s="35" t="s">
        <v>3493</v>
      </c>
      <c r="N12" s="47" t="s">
        <v>3494</v>
      </c>
    </row>
    <row r="13" spans="2:14" x14ac:dyDescent="0.25">
      <c r="B13" s="43" t="s">
        <v>1203</v>
      </c>
      <c r="C13" s="36" t="s">
        <v>3368</v>
      </c>
      <c r="D13" s="36" t="s">
        <v>3495</v>
      </c>
      <c r="E13" s="36" t="s">
        <v>3496</v>
      </c>
      <c r="F13" s="36" t="s">
        <v>3497</v>
      </c>
      <c r="G13" s="36" t="s">
        <v>2986</v>
      </c>
      <c r="H13" s="36" t="s">
        <v>3498</v>
      </c>
      <c r="I13" s="36" t="s">
        <v>2918</v>
      </c>
      <c r="J13" s="36" t="s">
        <v>3499</v>
      </c>
      <c r="K13" s="36" t="s">
        <v>1602</v>
      </c>
      <c r="L13" s="36" t="s">
        <v>3500</v>
      </c>
      <c r="M13" s="36" t="s">
        <v>3501</v>
      </c>
      <c r="N13" s="48" t="s">
        <v>3502</v>
      </c>
    </row>
    <row r="14" spans="2:14" x14ac:dyDescent="0.25">
      <c r="B14" s="44" t="s">
        <v>1210</v>
      </c>
      <c r="C14" s="35" t="s">
        <v>3503</v>
      </c>
      <c r="D14" s="35" t="s">
        <v>3504</v>
      </c>
      <c r="E14" s="35" t="s">
        <v>3505</v>
      </c>
      <c r="F14" s="35" t="s">
        <v>3506</v>
      </c>
      <c r="G14" s="35" t="s">
        <v>3507</v>
      </c>
      <c r="H14" s="35" t="s">
        <v>3508</v>
      </c>
      <c r="I14" s="35" t="s">
        <v>2758</v>
      </c>
      <c r="J14" s="35" t="s">
        <v>3509</v>
      </c>
      <c r="K14" s="35" t="s">
        <v>3510</v>
      </c>
      <c r="L14" s="35" t="s">
        <v>3511</v>
      </c>
      <c r="M14" s="35" t="s">
        <v>2766</v>
      </c>
      <c r="N14" s="47" t="s">
        <v>3512</v>
      </c>
    </row>
    <row r="15" spans="2:14" x14ac:dyDescent="0.25">
      <c r="B15" s="43" t="s">
        <v>1212</v>
      </c>
      <c r="C15" s="36" t="s">
        <v>3513</v>
      </c>
      <c r="D15" s="36" t="s">
        <v>3514</v>
      </c>
      <c r="E15" s="36" t="s">
        <v>2756</v>
      </c>
      <c r="F15" s="36" t="s">
        <v>3515</v>
      </c>
      <c r="G15" s="36" t="s">
        <v>3516</v>
      </c>
      <c r="H15" s="36" t="s">
        <v>3517</v>
      </c>
      <c r="I15" s="36" t="s">
        <v>1563</v>
      </c>
      <c r="J15" s="36" t="s">
        <v>3518</v>
      </c>
      <c r="K15" s="36" t="s">
        <v>3519</v>
      </c>
      <c r="L15" s="36" t="s">
        <v>3520</v>
      </c>
      <c r="M15" s="36" t="s">
        <v>1594</v>
      </c>
      <c r="N15" s="48" t="s">
        <v>3521</v>
      </c>
    </row>
    <row r="16" spans="2:14" x14ac:dyDescent="0.25">
      <c r="B16" s="44" t="s">
        <v>1215</v>
      </c>
      <c r="C16" s="35" t="s">
        <v>3522</v>
      </c>
      <c r="D16" s="35" t="s">
        <v>3523</v>
      </c>
      <c r="E16" s="35" t="s">
        <v>3524</v>
      </c>
      <c r="F16" s="35" t="s">
        <v>3525</v>
      </c>
      <c r="G16" s="35" t="s">
        <v>3193</v>
      </c>
      <c r="H16" s="35" t="s">
        <v>3526</v>
      </c>
      <c r="I16" s="35" t="s">
        <v>3527</v>
      </c>
      <c r="J16" s="35" t="s">
        <v>3528</v>
      </c>
      <c r="K16" s="35" t="s">
        <v>3193</v>
      </c>
      <c r="L16" s="35" t="s">
        <v>3529</v>
      </c>
      <c r="M16" s="35" t="s">
        <v>2916</v>
      </c>
      <c r="N16" s="47" t="s">
        <v>3530</v>
      </c>
    </row>
    <row r="17" spans="2:14" ht="11" thickBot="1" x14ac:dyDescent="0.3">
      <c r="B17" s="51" t="s">
        <v>1219</v>
      </c>
      <c r="C17" s="50" t="s">
        <v>3134</v>
      </c>
      <c r="D17" s="50" t="s">
        <v>3532</v>
      </c>
      <c r="E17" s="50" t="s">
        <v>3533</v>
      </c>
      <c r="F17" s="50" t="s">
        <v>3534</v>
      </c>
      <c r="G17" s="50" t="s">
        <v>2405</v>
      </c>
      <c r="H17" s="50" t="s">
        <v>3535</v>
      </c>
      <c r="I17" s="50" t="s">
        <v>2681</v>
      </c>
      <c r="J17" s="50" t="s">
        <v>3536</v>
      </c>
      <c r="K17" s="50" t="s">
        <v>3537</v>
      </c>
      <c r="L17" s="50" t="s">
        <v>3538</v>
      </c>
      <c r="M17" s="50" t="s">
        <v>3539</v>
      </c>
      <c r="N17" s="52" t="s">
        <v>3540</v>
      </c>
    </row>
    <row r="19" spans="2:14" ht="11.5" x14ac:dyDescent="0.25">
      <c r="B19" s="61" t="s">
        <v>4310</v>
      </c>
    </row>
  </sheetData>
  <mergeCells count="8">
    <mergeCell ref="C2:N2"/>
    <mergeCell ref="C8:N8"/>
    <mergeCell ref="C7:D7"/>
    <mergeCell ref="E7:F7"/>
    <mergeCell ref="G7:H7"/>
    <mergeCell ref="I7:J7"/>
    <mergeCell ref="K7:L7"/>
    <mergeCell ref="M7:N7"/>
  </mergeCells>
  <hyperlinks>
    <hyperlink ref="C2:J2" location="TOC!A1" display="TOC" xr:uid="{00000000-0004-0000-4100-000000000000}"/>
    <hyperlink ref="C2" location="'Table of contents'!A1" display="Table of Contents" xr:uid="{00000000-0004-0000-4100-000001000000}"/>
  </hyperlinks>
  <pageMargins left="0.7" right="0.7" top="0.75" bottom="0.75" header="0.3" footer="0.3"/>
  <pageSetup paperSize="9" orientation="portrait"/>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tabColor theme="9"/>
  </sheetPr>
  <dimension ref="B1:N21"/>
  <sheetViews>
    <sheetView showGridLines="0" showRowColHeaders="0" workbookViewId="0">
      <pane xSplit="2" ySplit="8" topLeftCell="C9" activePane="bottomRight" state="frozen"/>
      <selection pane="topRight" activeCell="B1" sqref="B1"/>
      <selection pane="bottomLeft" activeCell="A6" sqref="A6"/>
      <selection pane="bottomRight" activeCell="B21" sqref="B21"/>
    </sheetView>
  </sheetViews>
  <sheetFormatPr defaultColWidth="12" defaultRowHeight="10.5" x14ac:dyDescent="0.25"/>
  <cols>
    <col min="1" max="1" width="1.5" customWidth="1"/>
    <col min="2" max="2" width="35.875" customWidth="1"/>
  </cols>
  <sheetData>
    <row r="1" spans="2:14" ht="9" customHeight="1" x14ac:dyDescent="0.25"/>
    <row r="2" spans="2:14" ht="40" customHeight="1" x14ac:dyDescent="0.25">
      <c r="B2" s="46"/>
      <c r="C2" s="72" t="s">
        <v>0</v>
      </c>
      <c r="D2" s="73"/>
      <c r="E2" s="73"/>
      <c r="F2" s="73"/>
      <c r="G2" s="73"/>
      <c r="H2" s="73"/>
      <c r="I2" s="73"/>
      <c r="J2" s="73"/>
      <c r="K2" s="73"/>
      <c r="L2" s="73"/>
      <c r="M2" s="73"/>
      <c r="N2" s="74"/>
    </row>
    <row r="3" spans="2:14" ht="7" customHeight="1" x14ac:dyDescent="0.25">
      <c r="B3" s="23"/>
      <c r="N3" s="25"/>
    </row>
    <row r="4" spans="2:14" ht="13.5" customHeight="1" x14ac:dyDescent="0.3">
      <c r="B4" s="39" t="s">
        <v>3541</v>
      </c>
      <c r="N4" s="25"/>
    </row>
    <row r="5" spans="2:14" ht="12" customHeight="1" x14ac:dyDescent="0.25">
      <c r="B5" s="41" t="s">
        <v>28</v>
      </c>
      <c r="N5" s="25"/>
    </row>
    <row r="6" spans="2:14" ht="7" customHeight="1" x14ac:dyDescent="0.25">
      <c r="B6" s="40"/>
      <c r="C6" s="32"/>
      <c r="D6" s="33"/>
      <c r="E6" s="33"/>
      <c r="F6" s="33"/>
      <c r="G6" s="33"/>
      <c r="H6" s="33"/>
      <c r="I6" s="33"/>
      <c r="J6" s="33"/>
      <c r="K6" s="33"/>
      <c r="L6" s="33"/>
      <c r="M6" s="33"/>
      <c r="N6" s="25"/>
    </row>
    <row r="7" spans="2:14" ht="12" customHeight="1" x14ac:dyDescent="0.25">
      <c r="B7" s="42"/>
      <c r="C7" s="79" t="s">
        <v>1117</v>
      </c>
      <c r="D7" s="79" t="s">
        <v>1117</v>
      </c>
      <c r="E7" s="79" t="s">
        <v>1118</v>
      </c>
      <c r="F7" s="79" t="s">
        <v>1118</v>
      </c>
      <c r="G7" s="79" t="s">
        <v>1119</v>
      </c>
      <c r="H7" s="79" t="s">
        <v>1119</v>
      </c>
      <c r="I7" s="79" t="s">
        <v>1120</v>
      </c>
      <c r="J7" s="79" t="s">
        <v>1120</v>
      </c>
      <c r="K7" s="79" t="s">
        <v>1121</v>
      </c>
      <c r="L7" s="79" t="s">
        <v>1121</v>
      </c>
      <c r="M7" s="79" t="s">
        <v>1122</v>
      </c>
      <c r="N7" s="80" t="s">
        <v>1122</v>
      </c>
    </row>
    <row r="8" spans="2:14" x14ac:dyDescent="0.25">
      <c r="B8" s="38"/>
      <c r="C8" s="75" t="s">
        <v>1560</v>
      </c>
      <c r="D8" s="76"/>
      <c r="E8" s="76"/>
      <c r="F8" s="76"/>
      <c r="G8" s="76"/>
      <c r="H8" s="76"/>
      <c r="I8" s="76"/>
      <c r="J8" s="76"/>
      <c r="K8" s="76"/>
      <c r="L8" s="76"/>
      <c r="M8" s="76"/>
      <c r="N8" s="78"/>
    </row>
    <row r="9" spans="2:14" x14ac:dyDescent="0.25">
      <c r="B9" s="43" t="s">
        <v>1190</v>
      </c>
      <c r="C9" s="36" t="s">
        <v>1690</v>
      </c>
      <c r="D9" s="36" t="s">
        <v>3469</v>
      </c>
      <c r="E9" s="36" t="s">
        <v>2478</v>
      </c>
      <c r="F9" s="36" t="s">
        <v>3470</v>
      </c>
      <c r="G9" s="36" t="s">
        <v>1610</v>
      </c>
      <c r="H9" s="36" t="s">
        <v>3471</v>
      </c>
      <c r="I9" s="36" t="s">
        <v>1645</v>
      </c>
      <c r="J9" s="36" t="s">
        <v>3472</v>
      </c>
      <c r="K9" s="36" t="s">
        <v>1753</v>
      </c>
      <c r="L9" s="36" t="s">
        <v>3473</v>
      </c>
      <c r="M9" s="36" t="s">
        <v>3474</v>
      </c>
      <c r="N9" s="48" t="s">
        <v>3475</v>
      </c>
    </row>
    <row r="10" spans="2:14" x14ac:dyDescent="0.25">
      <c r="B10" s="44" t="s">
        <v>1224</v>
      </c>
      <c r="C10" s="35" t="s">
        <v>2397</v>
      </c>
      <c r="D10" s="35" t="s">
        <v>3542</v>
      </c>
      <c r="E10" s="35" t="s">
        <v>2884</v>
      </c>
      <c r="F10" s="35" t="s">
        <v>3543</v>
      </c>
      <c r="G10" s="35" t="s">
        <v>2429</v>
      </c>
      <c r="H10" s="35" t="s">
        <v>3544</v>
      </c>
      <c r="I10" s="35" t="s">
        <v>2429</v>
      </c>
      <c r="J10" s="35" t="s">
        <v>3545</v>
      </c>
      <c r="K10" s="35" t="s">
        <v>3094</v>
      </c>
      <c r="L10" s="35" t="s">
        <v>3546</v>
      </c>
      <c r="M10" s="35" t="s">
        <v>2449</v>
      </c>
      <c r="N10" s="47" t="s">
        <v>2450</v>
      </c>
    </row>
    <row r="11" spans="2:14" x14ac:dyDescent="0.25">
      <c r="B11" s="43" t="s">
        <v>1229</v>
      </c>
      <c r="C11" s="36" t="s">
        <v>1647</v>
      </c>
      <c r="D11" s="36" t="s">
        <v>3547</v>
      </c>
      <c r="E11" s="36" t="s">
        <v>1647</v>
      </c>
      <c r="F11" s="36" t="s">
        <v>3548</v>
      </c>
      <c r="G11" s="36" t="s">
        <v>1647</v>
      </c>
      <c r="H11" s="36" t="s">
        <v>3549</v>
      </c>
      <c r="I11" s="36" t="s">
        <v>1647</v>
      </c>
      <c r="J11" s="36" t="s">
        <v>3549</v>
      </c>
      <c r="K11" s="36" t="s">
        <v>1647</v>
      </c>
      <c r="L11" s="36" t="s">
        <v>3550</v>
      </c>
      <c r="M11" s="36" t="s">
        <v>1647</v>
      </c>
      <c r="N11" s="48" t="s">
        <v>3551</v>
      </c>
    </row>
    <row r="12" spans="2:14" x14ac:dyDescent="0.25">
      <c r="B12" s="44" t="s">
        <v>1199</v>
      </c>
      <c r="C12" s="35" t="s">
        <v>1956</v>
      </c>
      <c r="D12" s="35" t="s">
        <v>3486</v>
      </c>
      <c r="E12" s="35" t="s">
        <v>2262</v>
      </c>
      <c r="F12" s="35" t="s">
        <v>3487</v>
      </c>
      <c r="G12" s="35" t="s">
        <v>1958</v>
      </c>
      <c r="H12" s="35" t="s">
        <v>1954</v>
      </c>
      <c r="I12" s="35" t="s">
        <v>1958</v>
      </c>
      <c r="J12" s="35" t="s">
        <v>2226</v>
      </c>
      <c r="K12" s="35" t="s">
        <v>2492</v>
      </c>
      <c r="L12" s="35" t="s">
        <v>2496</v>
      </c>
      <c r="M12" s="35" t="s">
        <v>2138</v>
      </c>
      <c r="N12" s="47" t="s">
        <v>2498</v>
      </c>
    </row>
    <row r="13" spans="2:14" x14ac:dyDescent="0.25">
      <c r="B13" s="43" t="s">
        <v>1233</v>
      </c>
      <c r="C13" s="36" t="s">
        <v>3147</v>
      </c>
      <c r="D13" s="36" t="s">
        <v>3552</v>
      </c>
      <c r="E13" s="36" t="s">
        <v>2379</v>
      </c>
      <c r="F13" s="36" t="s">
        <v>3553</v>
      </c>
      <c r="G13" s="36" t="s">
        <v>2741</v>
      </c>
      <c r="H13" s="36" t="s">
        <v>3554</v>
      </c>
      <c r="I13" s="36" t="s">
        <v>2141</v>
      </c>
      <c r="J13" s="36" t="s">
        <v>3038</v>
      </c>
      <c r="K13" s="36" t="s">
        <v>3145</v>
      </c>
      <c r="L13" s="36" t="s">
        <v>3555</v>
      </c>
      <c r="M13" s="36" t="s">
        <v>2272</v>
      </c>
      <c r="N13" s="48" t="s">
        <v>3556</v>
      </c>
    </row>
    <row r="14" spans="2:14" x14ac:dyDescent="0.25">
      <c r="B14" s="44" t="s">
        <v>1234</v>
      </c>
      <c r="C14" s="35" t="s">
        <v>1647</v>
      </c>
      <c r="D14" s="35" t="s">
        <v>3557</v>
      </c>
      <c r="E14" s="35" t="s">
        <v>1647</v>
      </c>
      <c r="F14" s="35" t="s">
        <v>3558</v>
      </c>
      <c r="G14" s="35" t="s">
        <v>1647</v>
      </c>
      <c r="H14" s="35" t="s">
        <v>3559</v>
      </c>
      <c r="I14" s="35" t="s">
        <v>1647</v>
      </c>
      <c r="J14" s="35" t="s">
        <v>3559</v>
      </c>
      <c r="K14" s="35" t="s">
        <v>1647</v>
      </c>
      <c r="L14" s="35" t="s">
        <v>3560</v>
      </c>
      <c r="M14" s="35" t="s">
        <v>1647</v>
      </c>
      <c r="N14" s="47" t="s">
        <v>3547</v>
      </c>
    </row>
    <row r="15" spans="2:14" x14ac:dyDescent="0.25">
      <c r="B15" s="43" t="s">
        <v>1203</v>
      </c>
      <c r="C15" s="36" t="s">
        <v>3368</v>
      </c>
      <c r="D15" s="36" t="s">
        <v>3495</v>
      </c>
      <c r="E15" s="36" t="s">
        <v>3496</v>
      </c>
      <c r="F15" s="36" t="s">
        <v>3497</v>
      </c>
      <c r="G15" s="36" t="s">
        <v>2986</v>
      </c>
      <c r="H15" s="36" t="s">
        <v>3498</v>
      </c>
      <c r="I15" s="36" t="s">
        <v>2918</v>
      </c>
      <c r="J15" s="36" t="s">
        <v>3499</v>
      </c>
      <c r="K15" s="36" t="s">
        <v>1602</v>
      </c>
      <c r="L15" s="36" t="s">
        <v>3500</v>
      </c>
      <c r="M15" s="36" t="s">
        <v>3501</v>
      </c>
      <c r="N15" s="48" t="s">
        <v>3502</v>
      </c>
    </row>
    <row r="16" spans="2:14" x14ac:dyDescent="0.25">
      <c r="B16" s="44" t="s">
        <v>1210</v>
      </c>
      <c r="C16" s="35" t="s">
        <v>3503</v>
      </c>
      <c r="D16" s="35" t="s">
        <v>3504</v>
      </c>
      <c r="E16" s="35" t="s">
        <v>3505</v>
      </c>
      <c r="F16" s="35" t="s">
        <v>3506</v>
      </c>
      <c r="G16" s="35" t="s">
        <v>3507</v>
      </c>
      <c r="H16" s="35" t="s">
        <v>3508</v>
      </c>
      <c r="I16" s="35" t="s">
        <v>2758</v>
      </c>
      <c r="J16" s="35" t="s">
        <v>3509</v>
      </c>
      <c r="K16" s="35" t="s">
        <v>3510</v>
      </c>
      <c r="L16" s="35" t="s">
        <v>3511</v>
      </c>
      <c r="M16" s="35" t="s">
        <v>2766</v>
      </c>
      <c r="N16" s="47" t="s">
        <v>3512</v>
      </c>
    </row>
    <row r="17" spans="2:14" x14ac:dyDescent="0.25">
      <c r="B17" s="43" t="s">
        <v>1212</v>
      </c>
      <c r="C17" s="36" t="s">
        <v>3513</v>
      </c>
      <c r="D17" s="36" t="s">
        <v>3514</v>
      </c>
      <c r="E17" s="36" t="s">
        <v>2756</v>
      </c>
      <c r="F17" s="36" t="s">
        <v>3515</v>
      </c>
      <c r="G17" s="36" t="s">
        <v>3516</v>
      </c>
      <c r="H17" s="36" t="s">
        <v>3517</v>
      </c>
      <c r="I17" s="36" t="s">
        <v>1563</v>
      </c>
      <c r="J17" s="36" t="s">
        <v>3518</v>
      </c>
      <c r="K17" s="36" t="s">
        <v>3519</v>
      </c>
      <c r="L17" s="36" t="s">
        <v>3520</v>
      </c>
      <c r="M17" s="36" t="s">
        <v>1594</v>
      </c>
      <c r="N17" s="48" t="s">
        <v>3521</v>
      </c>
    </row>
    <row r="18" spans="2:14" x14ac:dyDescent="0.25">
      <c r="B18" s="44" t="s">
        <v>1215</v>
      </c>
      <c r="C18" s="35" t="s">
        <v>3522</v>
      </c>
      <c r="D18" s="35" t="s">
        <v>3523</v>
      </c>
      <c r="E18" s="35" t="s">
        <v>3524</v>
      </c>
      <c r="F18" s="35" t="s">
        <v>3525</v>
      </c>
      <c r="G18" s="35" t="s">
        <v>3193</v>
      </c>
      <c r="H18" s="35" t="s">
        <v>3526</v>
      </c>
      <c r="I18" s="35" t="s">
        <v>3527</v>
      </c>
      <c r="J18" s="35" t="s">
        <v>3528</v>
      </c>
      <c r="K18" s="35" t="s">
        <v>3193</v>
      </c>
      <c r="L18" s="35" t="s">
        <v>3529</v>
      </c>
      <c r="M18" s="35" t="s">
        <v>2916</v>
      </c>
      <c r="N18" s="47" t="s">
        <v>3530</v>
      </c>
    </row>
    <row r="19" spans="2:14" ht="11" thickBot="1" x14ac:dyDescent="0.3">
      <c r="B19" s="51" t="s">
        <v>1219</v>
      </c>
      <c r="C19" s="50" t="s">
        <v>3134</v>
      </c>
      <c r="D19" s="50" t="s">
        <v>3532</v>
      </c>
      <c r="E19" s="50" t="s">
        <v>3533</v>
      </c>
      <c r="F19" s="50" t="s">
        <v>3534</v>
      </c>
      <c r="G19" s="50" t="s">
        <v>2405</v>
      </c>
      <c r="H19" s="50" t="s">
        <v>3535</v>
      </c>
      <c r="I19" s="50" t="s">
        <v>2681</v>
      </c>
      <c r="J19" s="50" t="s">
        <v>3536</v>
      </c>
      <c r="K19" s="50" t="s">
        <v>3537</v>
      </c>
      <c r="L19" s="50" t="s">
        <v>3538</v>
      </c>
      <c r="M19" s="50" t="s">
        <v>3539</v>
      </c>
      <c r="N19" s="52" t="s">
        <v>3540</v>
      </c>
    </row>
    <row r="21" spans="2:14" ht="11.5" x14ac:dyDescent="0.25">
      <c r="B21" s="61" t="s">
        <v>4310</v>
      </c>
    </row>
  </sheetData>
  <mergeCells count="8">
    <mergeCell ref="C2:N2"/>
    <mergeCell ref="C8:N8"/>
    <mergeCell ref="C7:D7"/>
    <mergeCell ref="E7:F7"/>
    <mergeCell ref="G7:H7"/>
    <mergeCell ref="I7:J7"/>
    <mergeCell ref="K7:L7"/>
    <mergeCell ref="M7:N7"/>
  </mergeCells>
  <hyperlinks>
    <hyperlink ref="C2:J2" location="TOC!A1" display="TOC" xr:uid="{00000000-0004-0000-4200-000000000000}"/>
    <hyperlink ref="C2" location="'Table of contents'!A1" display="Table of Contents" xr:uid="{00000000-0004-0000-4200-000001000000}"/>
  </hyperlinks>
  <pageMargins left="0.7" right="0.7" top="0.75" bottom="0.75" header="0.3" footer="0.3"/>
  <pageSetup paperSize="9" orientation="portrait"/>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tabColor theme="9"/>
  </sheetPr>
  <dimension ref="B1:AX1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3561</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1238</v>
      </c>
      <c r="C9" s="36" t="s">
        <v>2856</v>
      </c>
      <c r="D9" s="36" t="s">
        <v>3562</v>
      </c>
      <c r="E9" s="36" t="s">
        <v>2733</v>
      </c>
      <c r="F9" s="36" t="s">
        <v>3563</v>
      </c>
      <c r="G9" s="36" t="s">
        <v>3147</v>
      </c>
      <c r="H9" s="36" t="s">
        <v>3564</v>
      </c>
      <c r="I9" s="36" t="s">
        <v>3254</v>
      </c>
      <c r="J9" s="36" t="s">
        <v>3565</v>
      </c>
      <c r="K9" s="36" t="s">
        <v>3027</v>
      </c>
      <c r="L9" s="36" t="s">
        <v>3566</v>
      </c>
      <c r="M9" s="36" t="s">
        <v>2009</v>
      </c>
      <c r="N9" s="36" t="s">
        <v>3567</v>
      </c>
      <c r="O9" s="36" t="s">
        <v>3147</v>
      </c>
      <c r="P9" s="36" t="s">
        <v>3564</v>
      </c>
      <c r="Q9" s="36" t="s">
        <v>2379</v>
      </c>
      <c r="R9" s="36" t="s">
        <v>3568</v>
      </c>
      <c r="S9" s="36" t="s">
        <v>2379</v>
      </c>
      <c r="T9" s="36" t="s">
        <v>3569</v>
      </c>
      <c r="U9" s="36" t="s">
        <v>3145</v>
      </c>
      <c r="V9" s="36" t="s">
        <v>3569</v>
      </c>
      <c r="W9" s="36" t="s">
        <v>2844</v>
      </c>
      <c r="X9" s="36" t="s">
        <v>3570</v>
      </c>
      <c r="Y9" s="36" t="s">
        <v>2856</v>
      </c>
      <c r="Z9" s="36" t="s">
        <v>3571</v>
      </c>
      <c r="AA9" s="36" t="s">
        <v>3254</v>
      </c>
      <c r="AB9" s="36" t="s">
        <v>3572</v>
      </c>
      <c r="AC9" s="36" t="s">
        <v>3254</v>
      </c>
      <c r="AD9" s="36" t="s">
        <v>3572</v>
      </c>
      <c r="AE9" s="36" t="s">
        <v>3029</v>
      </c>
      <c r="AF9" s="36" t="s">
        <v>3573</v>
      </c>
      <c r="AG9" s="36" t="s">
        <v>2376</v>
      </c>
      <c r="AH9" s="36" t="s">
        <v>3574</v>
      </c>
      <c r="AI9" s="36" t="s">
        <v>3019</v>
      </c>
      <c r="AJ9" s="36" t="s">
        <v>3575</v>
      </c>
      <c r="AK9" s="36" t="s">
        <v>2270</v>
      </c>
      <c r="AL9" s="36" t="s">
        <v>3576</v>
      </c>
      <c r="AM9" s="36" t="s">
        <v>2844</v>
      </c>
      <c r="AN9" s="36" t="s">
        <v>3577</v>
      </c>
      <c r="AO9" s="36" t="s">
        <v>3145</v>
      </c>
      <c r="AP9" s="36" t="s">
        <v>3578</v>
      </c>
      <c r="AQ9" s="36" t="s">
        <v>2013</v>
      </c>
      <c r="AR9" s="36" t="s">
        <v>2014</v>
      </c>
      <c r="AS9" s="36" t="s">
        <v>2013</v>
      </c>
      <c r="AT9" s="36" t="s">
        <v>2014</v>
      </c>
      <c r="AU9" s="36" t="s">
        <v>3019</v>
      </c>
      <c r="AV9" s="36" t="s">
        <v>3575</v>
      </c>
      <c r="AW9" s="36" t="s">
        <v>3019</v>
      </c>
      <c r="AX9" s="48" t="s">
        <v>3575</v>
      </c>
    </row>
    <row r="10" spans="2:50" x14ac:dyDescent="0.25">
      <c r="B10" s="44" t="s">
        <v>1251</v>
      </c>
      <c r="C10" s="35" t="s">
        <v>2762</v>
      </c>
      <c r="D10" s="35" t="s">
        <v>3579</v>
      </c>
      <c r="E10" s="35" t="s">
        <v>3580</v>
      </c>
      <c r="F10" s="35" t="s">
        <v>3581</v>
      </c>
      <c r="G10" s="35" t="s">
        <v>3582</v>
      </c>
      <c r="H10" s="35" t="s">
        <v>3583</v>
      </c>
      <c r="I10" s="35" t="s">
        <v>3248</v>
      </c>
      <c r="J10" s="35" t="s">
        <v>3584</v>
      </c>
      <c r="K10" s="35" t="s">
        <v>3585</v>
      </c>
      <c r="L10" s="35" t="s">
        <v>3586</v>
      </c>
      <c r="M10" s="35" t="s">
        <v>3585</v>
      </c>
      <c r="N10" s="35" t="s">
        <v>3587</v>
      </c>
      <c r="O10" s="35" t="s">
        <v>3588</v>
      </c>
      <c r="P10" s="35" t="s">
        <v>3589</v>
      </c>
      <c r="Q10" s="35" t="s">
        <v>3590</v>
      </c>
      <c r="R10" s="35" t="s">
        <v>3591</v>
      </c>
      <c r="S10" s="35" t="s">
        <v>3592</v>
      </c>
      <c r="T10" s="35" t="s">
        <v>3591</v>
      </c>
      <c r="U10" s="35" t="s">
        <v>3590</v>
      </c>
      <c r="V10" s="35" t="s">
        <v>3593</v>
      </c>
      <c r="W10" s="35" t="s">
        <v>3594</v>
      </c>
      <c r="X10" s="35" t="s">
        <v>3595</v>
      </c>
      <c r="Y10" s="35" t="s">
        <v>3503</v>
      </c>
      <c r="Z10" s="35" t="s">
        <v>3596</v>
      </c>
      <c r="AA10" s="35" t="s">
        <v>3594</v>
      </c>
      <c r="AB10" s="35" t="s">
        <v>3597</v>
      </c>
      <c r="AC10" s="35" t="s">
        <v>3592</v>
      </c>
      <c r="AD10" s="35" t="s">
        <v>3593</v>
      </c>
      <c r="AE10" s="35" t="s">
        <v>3598</v>
      </c>
      <c r="AF10" s="35" t="s">
        <v>3599</v>
      </c>
      <c r="AG10" s="35" t="s">
        <v>3590</v>
      </c>
      <c r="AH10" s="35" t="s">
        <v>3593</v>
      </c>
      <c r="AI10" s="35" t="s">
        <v>3592</v>
      </c>
      <c r="AJ10" s="35" t="s">
        <v>3591</v>
      </c>
      <c r="AK10" s="35" t="s">
        <v>3598</v>
      </c>
      <c r="AL10" s="35" t="s">
        <v>3599</v>
      </c>
      <c r="AM10" s="35" t="s">
        <v>3600</v>
      </c>
      <c r="AN10" s="35" t="s">
        <v>3601</v>
      </c>
      <c r="AO10" s="35" t="s">
        <v>3602</v>
      </c>
      <c r="AP10" s="35" t="s">
        <v>3603</v>
      </c>
      <c r="AQ10" s="35" t="s">
        <v>3604</v>
      </c>
      <c r="AR10" s="35" t="s">
        <v>3601</v>
      </c>
      <c r="AS10" s="35" t="s">
        <v>3604</v>
      </c>
      <c r="AT10" s="35" t="s">
        <v>3605</v>
      </c>
      <c r="AU10" s="35" t="s">
        <v>3592</v>
      </c>
      <c r="AV10" s="35" t="s">
        <v>3606</v>
      </c>
      <c r="AW10" s="35" t="s">
        <v>3594</v>
      </c>
      <c r="AX10" s="47" t="s">
        <v>3607</v>
      </c>
    </row>
    <row r="11" spans="2:50" x14ac:dyDescent="0.25">
      <c r="B11" s="45" t="s">
        <v>1274</v>
      </c>
      <c r="C11" s="37" t="s">
        <v>1967</v>
      </c>
      <c r="D11" s="37" t="s">
        <v>2169</v>
      </c>
      <c r="E11" s="37" t="s">
        <v>1952</v>
      </c>
      <c r="F11" s="37" t="s">
        <v>1953</v>
      </c>
      <c r="G11" s="37" t="s">
        <v>2167</v>
      </c>
      <c r="H11" s="37" t="s">
        <v>2327</v>
      </c>
      <c r="I11" s="37" t="s">
        <v>2167</v>
      </c>
      <c r="J11" s="37" t="s">
        <v>2230</v>
      </c>
      <c r="K11" s="37" t="s">
        <v>1962</v>
      </c>
      <c r="L11" s="37" t="s">
        <v>1961</v>
      </c>
      <c r="M11" s="37" t="s">
        <v>1969</v>
      </c>
      <c r="N11" s="37" t="s">
        <v>1970</v>
      </c>
      <c r="O11" s="37" t="s">
        <v>1977</v>
      </c>
      <c r="P11" s="37" t="s">
        <v>1978</v>
      </c>
      <c r="Q11" s="37" t="s">
        <v>2171</v>
      </c>
      <c r="R11" s="37" t="s">
        <v>2230</v>
      </c>
      <c r="S11" s="37" t="s">
        <v>2171</v>
      </c>
      <c r="T11" s="37" t="s">
        <v>2230</v>
      </c>
      <c r="U11" s="37" t="s">
        <v>1967</v>
      </c>
      <c r="V11" s="37" t="s">
        <v>1968</v>
      </c>
      <c r="W11" s="37" t="s">
        <v>1971</v>
      </c>
      <c r="X11" s="37" t="s">
        <v>2163</v>
      </c>
      <c r="Y11" s="37" t="s">
        <v>1979</v>
      </c>
      <c r="Z11" s="37" t="s">
        <v>1980</v>
      </c>
      <c r="AA11" s="37" t="s">
        <v>1979</v>
      </c>
      <c r="AB11" s="37" t="s">
        <v>1980</v>
      </c>
      <c r="AC11" s="37" t="s">
        <v>1983</v>
      </c>
      <c r="AD11" s="37" t="s">
        <v>1982</v>
      </c>
      <c r="AE11" s="37" t="s">
        <v>1984</v>
      </c>
      <c r="AF11" s="37" t="s">
        <v>3608</v>
      </c>
      <c r="AG11" s="37" t="s">
        <v>3609</v>
      </c>
      <c r="AH11" s="37" t="s">
        <v>3610</v>
      </c>
      <c r="AI11" s="37" t="s">
        <v>3611</v>
      </c>
      <c r="AJ11" s="37" t="s">
        <v>1985</v>
      </c>
      <c r="AK11" s="37" t="s">
        <v>3609</v>
      </c>
      <c r="AL11" s="37" t="s">
        <v>3612</v>
      </c>
      <c r="AM11" s="37" t="s">
        <v>3611</v>
      </c>
      <c r="AN11" s="37" t="s">
        <v>3613</v>
      </c>
      <c r="AO11" s="37" t="s">
        <v>3609</v>
      </c>
      <c r="AP11" s="37" t="s">
        <v>3614</v>
      </c>
      <c r="AQ11" s="37" t="s">
        <v>1984</v>
      </c>
      <c r="AR11" s="37" t="s">
        <v>1985</v>
      </c>
      <c r="AS11" s="37" t="s">
        <v>3611</v>
      </c>
      <c r="AT11" s="37" t="s">
        <v>3615</v>
      </c>
      <c r="AU11" s="37" t="s">
        <v>1984</v>
      </c>
      <c r="AV11" s="37" t="s">
        <v>3616</v>
      </c>
      <c r="AW11" s="37" t="s">
        <v>1983</v>
      </c>
      <c r="AX11" s="49" t="s">
        <v>3617</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300-000000000000}"/>
    <hyperlink ref="C2" location="'Table of contents'!A1" display="Table of Contents" xr:uid="{00000000-0004-0000-4300-000001000000}"/>
  </hyperlinks>
  <pageMargins left="0.7" right="0.7" top="0.75" bottom="0.75" header="0.3" footer="0.3"/>
  <pageSetup paperSize="9" orientation="portrait"/>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tabColor theme="9"/>
  </sheetPr>
  <dimension ref="B1:AX13"/>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3618</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1280</v>
      </c>
      <c r="C9" s="36" t="s">
        <v>2237</v>
      </c>
      <c r="D9" s="36" t="s">
        <v>3619</v>
      </c>
      <c r="E9" s="36" t="s">
        <v>3620</v>
      </c>
      <c r="F9" s="36" t="s">
        <v>3621</v>
      </c>
      <c r="G9" s="36" t="s">
        <v>2741</v>
      </c>
      <c r="H9" s="36" t="s">
        <v>3622</v>
      </c>
      <c r="I9" s="36" t="s">
        <v>2379</v>
      </c>
      <c r="J9" s="36" t="s">
        <v>3623</v>
      </c>
      <c r="K9" s="36" t="s">
        <v>3147</v>
      </c>
      <c r="L9" s="36" t="s">
        <v>3564</v>
      </c>
      <c r="M9" s="36" t="s">
        <v>3137</v>
      </c>
      <c r="N9" s="36" t="s">
        <v>3624</v>
      </c>
      <c r="O9" s="36" t="s">
        <v>2237</v>
      </c>
      <c r="P9" s="36" t="s">
        <v>3625</v>
      </c>
      <c r="Q9" s="36" t="s">
        <v>3032</v>
      </c>
      <c r="R9" s="36" t="s">
        <v>3626</v>
      </c>
      <c r="S9" s="36" t="s">
        <v>2019</v>
      </c>
      <c r="T9" s="36" t="s">
        <v>2020</v>
      </c>
      <c r="U9" s="36" t="s">
        <v>2017</v>
      </c>
      <c r="V9" s="36" t="s">
        <v>3627</v>
      </c>
      <c r="W9" s="36" t="s">
        <v>2331</v>
      </c>
      <c r="X9" s="36" t="s">
        <v>3628</v>
      </c>
      <c r="Y9" s="36" t="s">
        <v>2015</v>
      </c>
      <c r="Z9" s="36" t="s">
        <v>2016</v>
      </c>
      <c r="AA9" s="36" t="s">
        <v>2015</v>
      </c>
      <c r="AB9" s="36" t="s">
        <v>3629</v>
      </c>
      <c r="AC9" s="36" t="s">
        <v>2733</v>
      </c>
      <c r="AD9" s="36" t="s">
        <v>2734</v>
      </c>
      <c r="AE9" s="36" t="s">
        <v>3147</v>
      </c>
      <c r="AF9" s="36" t="s">
        <v>3630</v>
      </c>
      <c r="AG9" s="36" t="s">
        <v>2015</v>
      </c>
      <c r="AH9" s="36" t="s">
        <v>2016</v>
      </c>
      <c r="AI9" s="36" t="s">
        <v>2013</v>
      </c>
      <c r="AJ9" s="36" t="s">
        <v>2014</v>
      </c>
      <c r="AK9" s="36" t="s">
        <v>3147</v>
      </c>
      <c r="AL9" s="36" t="s">
        <v>2737</v>
      </c>
      <c r="AM9" s="36" t="s">
        <v>3137</v>
      </c>
      <c r="AN9" s="36" t="s">
        <v>3631</v>
      </c>
      <c r="AO9" s="36" t="s">
        <v>2015</v>
      </c>
      <c r="AP9" s="36" t="s">
        <v>3629</v>
      </c>
      <c r="AQ9" s="36" t="s">
        <v>2738</v>
      </c>
      <c r="AR9" s="36" t="s">
        <v>2016</v>
      </c>
      <c r="AS9" s="36" t="s">
        <v>2331</v>
      </c>
      <c r="AT9" s="36" t="s">
        <v>3632</v>
      </c>
      <c r="AU9" s="36" t="s">
        <v>2270</v>
      </c>
      <c r="AV9" s="36" t="s">
        <v>3576</v>
      </c>
      <c r="AW9" s="36" t="s">
        <v>3029</v>
      </c>
      <c r="AX9" s="48" t="s">
        <v>3633</v>
      </c>
    </row>
    <row r="10" spans="2:50" x14ac:dyDescent="0.25">
      <c r="B10" s="44" t="s">
        <v>1289</v>
      </c>
      <c r="C10" s="35" t="s">
        <v>1623</v>
      </c>
      <c r="D10" s="35" t="s">
        <v>1878</v>
      </c>
      <c r="E10" s="35" t="s">
        <v>1631</v>
      </c>
      <c r="F10" s="35" t="s">
        <v>3634</v>
      </c>
      <c r="G10" s="35" t="s">
        <v>1637</v>
      </c>
      <c r="H10" s="35" t="s">
        <v>3635</v>
      </c>
      <c r="I10" s="35" t="s">
        <v>1897</v>
      </c>
      <c r="J10" s="35" t="s">
        <v>2726</v>
      </c>
      <c r="K10" s="35" t="s">
        <v>1623</v>
      </c>
      <c r="L10" s="35" t="s">
        <v>3636</v>
      </c>
      <c r="M10" s="35" t="s">
        <v>1629</v>
      </c>
      <c r="N10" s="35" t="s">
        <v>1880</v>
      </c>
      <c r="O10" s="35" t="s">
        <v>1633</v>
      </c>
      <c r="P10" s="35" t="s">
        <v>3637</v>
      </c>
      <c r="Q10" s="35" t="s">
        <v>1629</v>
      </c>
      <c r="R10" s="35" t="s">
        <v>3638</v>
      </c>
      <c r="S10" s="35" t="s">
        <v>1633</v>
      </c>
      <c r="T10" s="35" t="s">
        <v>3637</v>
      </c>
      <c r="U10" s="35" t="s">
        <v>1696</v>
      </c>
      <c r="V10" s="35" t="s">
        <v>3639</v>
      </c>
      <c r="W10" s="35" t="s">
        <v>1694</v>
      </c>
      <c r="X10" s="35" t="s">
        <v>3639</v>
      </c>
      <c r="Y10" s="35" t="s">
        <v>1633</v>
      </c>
      <c r="Z10" s="35" t="s">
        <v>3356</v>
      </c>
      <c r="AA10" s="35" t="s">
        <v>1678</v>
      </c>
      <c r="AB10" s="35" t="s">
        <v>1679</v>
      </c>
      <c r="AC10" s="35" t="s">
        <v>1895</v>
      </c>
      <c r="AD10" s="35" t="s">
        <v>1618</v>
      </c>
      <c r="AE10" s="35" t="s">
        <v>2952</v>
      </c>
      <c r="AF10" s="35" t="s">
        <v>3640</v>
      </c>
      <c r="AG10" s="35" t="s">
        <v>2104</v>
      </c>
      <c r="AH10" s="35" t="s">
        <v>3641</v>
      </c>
      <c r="AI10" s="35" t="s">
        <v>1684</v>
      </c>
      <c r="AJ10" s="35" t="s">
        <v>1685</v>
      </c>
      <c r="AK10" s="35" t="s">
        <v>1811</v>
      </c>
      <c r="AL10" s="35" t="s">
        <v>1812</v>
      </c>
      <c r="AM10" s="35" t="s">
        <v>2952</v>
      </c>
      <c r="AN10" s="35" t="s">
        <v>3640</v>
      </c>
      <c r="AO10" s="35" t="s">
        <v>1617</v>
      </c>
      <c r="AP10" s="35" t="s">
        <v>1680</v>
      </c>
      <c r="AQ10" s="35" t="s">
        <v>1645</v>
      </c>
      <c r="AR10" s="35" t="s">
        <v>2949</v>
      </c>
      <c r="AS10" s="35" t="s">
        <v>1702</v>
      </c>
      <c r="AT10" s="35" t="s">
        <v>3640</v>
      </c>
      <c r="AU10" s="35" t="s">
        <v>3361</v>
      </c>
      <c r="AV10" s="35" t="s">
        <v>3362</v>
      </c>
      <c r="AW10" s="35" t="s">
        <v>3642</v>
      </c>
      <c r="AX10" s="47" t="s">
        <v>3643</v>
      </c>
    </row>
    <row r="11" spans="2:50" x14ac:dyDescent="0.25">
      <c r="B11" s="43" t="s">
        <v>1299</v>
      </c>
      <c r="C11" s="36" t="s">
        <v>1933</v>
      </c>
      <c r="D11" s="36" t="s">
        <v>3644</v>
      </c>
      <c r="E11" s="36" t="s">
        <v>2060</v>
      </c>
      <c r="F11" s="36" t="s">
        <v>2061</v>
      </c>
      <c r="G11" s="36" t="s">
        <v>2685</v>
      </c>
      <c r="H11" s="36" t="s">
        <v>3645</v>
      </c>
      <c r="I11" s="36" t="s">
        <v>1923</v>
      </c>
      <c r="J11" s="36" t="s">
        <v>3646</v>
      </c>
      <c r="K11" s="36" t="s">
        <v>2603</v>
      </c>
      <c r="L11" s="36" t="s">
        <v>3647</v>
      </c>
      <c r="M11" s="36" t="s">
        <v>2072</v>
      </c>
      <c r="N11" s="36" t="s">
        <v>3648</v>
      </c>
      <c r="O11" s="36" t="s">
        <v>2685</v>
      </c>
      <c r="P11" s="36" t="s">
        <v>2074</v>
      </c>
      <c r="Q11" s="36" t="s">
        <v>2603</v>
      </c>
      <c r="R11" s="36" t="s">
        <v>3649</v>
      </c>
      <c r="S11" s="36" t="s">
        <v>2429</v>
      </c>
      <c r="T11" s="36" t="s">
        <v>3650</v>
      </c>
      <c r="U11" s="36" t="s">
        <v>2405</v>
      </c>
      <c r="V11" s="36" t="s">
        <v>3651</v>
      </c>
      <c r="W11" s="36" t="s">
        <v>2941</v>
      </c>
      <c r="X11" s="36" t="s">
        <v>3652</v>
      </c>
      <c r="Y11" s="36" t="s">
        <v>3087</v>
      </c>
      <c r="Z11" s="36" t="s">
        <v>3653</v>
      </c>
      <c r="AA11" s="36" t="s">
        <v>3654</v>
      </c>
      <c r="AB11" s="36" t="s">
        <v>3655</v>
      </c>
      <c r="AC11" s="36" t="s">
        <v>2437</v>
      </c>
      <c r="AD11" s="36" t="s">
        <v>3656</v>
      </c>
      <c r="AE11" s="36" t="s">
        <v>2081</v>
      </c>
      <c r="AF11" s="36" t="s">
        <v>3657</v>
      </c>
      <c r="AG11" s="36" t="s">
        <v>3085</v>
      </c>
      <c r="AH11" s="36" t="s">
        <v>3658</v>
      </c>
      <c r="AI11" s="36" t="s">
        <v>3079</v>
      </c>
      <c r="AJ11" s="36" t="s">
        <v>3659</v>
      </c>
      <c r="AK11" s="36" t="s">
        <v>2064</v>
      </c>
      <c r="AL11" s="36" t="s">
        <v>3660</v>
      </c>
      <c r="AM11" s="36" t="s">
        <v>2083</v>
      </c>
      <c r="AN11" s="36" t="s">
        <v>2084</v>
      </c>
      <c r="AO11" s="36" t="s">
        <v>2437</v>
      </c>
      <c r="AP11" s="36" t="s">
        <v>3661</v>
      </c>
      <c r="AQ11" s="36" t="s">
        <v>2679</v>
      </c>
      <c r="AR11" s="36" t="s">
        <v>3662</v>
      </c>
      <c r="AS11" s="36" t="s">
        <v>3663</v>
      </c>
      <c r="AT11" s="36" t="s">
        <v>3664</v>
      </c>
      <c r="AU11" s="36" t="s">
        <v>3079</v>
      </c>
      <c r="AV11" s="36" t="s">
        <v>3665</v>
      </c>
      <c r="AW11" s="36" t="s">
        <v>2432</v>
      </c>
      <c r="AX11" s="48" t="s">
        <v>3666</v>
      </c>
    </row>
    <row r="12" spans="2:50" x14ac:dyDescent="0.25">
      <c r="B12" s="44" t="s">
        <v>1320</v>
      </c>
      <c r="C12" s="35" t="s">
        <v>2384</v>
      </c>
      <c r="D12" s="35" t="s">
        <v>3667</v>
      </c>
      <c r="E12" s="35" t="s">
        <v>2392</v>
      </c>
      <c r="F12" s="35" t="s">
        <v>3668</v>
      </c>
      <c r="G12" s="35" t="s">
        <v>2409</v>
      </c>
      <c r="H12" s="35" t="s">
        <v>3669</v>
      </c>
      <c r="I12" s="35" t="s">
        <v>3670</v>
      </c>
      <c r="J12" s="35" t="s">
        <v>3671</v>
      </c>
      <c r="K12" s="35" t="s">
        <v>2027</v>
      </c>
      <c r="L12" s="35" t="s">
        <v>3672</v>
      </c>
      <c r="M12" s="35" t="s">
        <v>3673</v>
      </c>
      <c r="N12" s="35" t="s">
        <v>3674</v>
      </c>
      <c r="O12" s="35" t="s">
        <v>3531</v>
      </c>
      <c r="P12" s="35" t="s">
        <v>3675</v>
      </c>
      <c r="Q12" s="35" t="s">
        <v>1931</v>
      </c>
      <c r="R12" s="35" t="s">
        <v>3676</v>
      </c>
      <c r="S12" s="35" t="s">
        <v>2386</v>
      </c>
      <c r="T12" s="35" t="s">
        <v>3677</v>
      </c>
      <c r="U12" s="35" t="s">
        <v>3678</v>
      </c>
      <c r="V12" s="35" t="s">
        <v>3679</v>
      </c>
      <c r="W12" s="35" t="s">
        <v>2599</v>
      </c>
      <c r="X12" s="35" t="s">
        <v>3680</v>
      </c>
      <c r="Y12" s="35" t="s">
        <v>2672</v>
      </c>
      <c r="Z12" s="35" t="s">
        <v>3681</v>
      </c>
      <c r="AA12" s="35" t="s">
        <v>3443</v>
      </c>
      <c r="AB12" s="35" t="s">
        <v>3682</v>
      </c>
      <c r="AC12" s="35" t="s">
        <v>1790</v>
      </c>
      <c r="AD12" s="35" t="s">
        <v>1791</v>
      </c>
      <c r="AE12" s="35" t="s">
        <v>3683</v>
      </c>
      <c r="AF12" s="35" t="s">
        <v>3684</v>
      </c>
      <c r="AG12" s="35" t="s">
        <v>1792</v>
      </c>
      <c r="AH12" s="35" t="s">
        <v>3685</v>
      </c>
      <c r="AI12" s="35" t="s">
        <v>2672</v>
      </c>
      <c r="AJ12" s="35" t="s">
        <v>3686</v>
      </c>
      <c r="AK12" s="35" t="s">
        <v>3687</v>
      </c>
      <c r="AL12" s="35" t="s">
        <v>3688</v>
      </c>
      <c r="AM12" s="35" t="s">
        <v>3683</v>
      </c>
      <c r="AN12" s="35" t="s">
        <v>3684</v>
      </c>
      <c r="AO12" s="35" t="s">
        <v>2411</v>
      </c>
      <c r="AP12" s="35" t="s">
        <v>1782</v>
      </c>
      <c r="AQ12" s="35" t="s">
        <v>3689</v>
      </c>
      <c r="AR12" s="35" t="s">
        <v>3690</v>
      </c>
      <c r="AS12" s="35" t="s">
        <v>3437</v>
      </c>
      <c r="AT12" s="35" t="s">
        <v>3691</v>
      </c>
      <c r="AU12" s="35" t="s">
        <v>2587</v>
      </c>
      <c r="AV12" s="35" t="s">
        <v>3692</v>
      </c>
      <c r="AW12" s="35" t="s">
        <v>1779</v>
      </c>
      <c r="AX12" s="47" t="s">
        <v>1780</v>
      </c>
    </row>
    <row r="13" spans="2:50" x14ac:dyDescent="0.25">
      <c r="B13" s="45" t="s">
        <v>1340</v>
      </c>
      <c r="C13" s="37" t="s">
        <v>1885</v>
      </c>
      <c r="D13" s="37" t="s">
        <v>1886</v>
      </c>
      <c r="E13" s="37" t="s">
        <v>1696</v>
      </c>
      <c r="F13" s="37" t="s">
        <v>3693</v>
      </c>
      <c r="G13" s="37" t="s">
        <v>1635</v>
      </c>
      <c r="H13" s="37" t="s">
        <v>3694</v>
      </c>
      <c r="I13" s="37" t="s">
        <v>1629</v>
      </c>
      <c r="J13" s="37" t="s">
        <v>3695</v>
      </c>
      <c r="K13" s="37" t="s">
        <v>2458</v>
      </c>
      <c r="L13" s="37" t="s">
        <v>3696</v>
      </c>
      <c r="M13" s="37" t="s">
        <v>2697</v>
      </c>
      <c r="N13" s="37" t="s">
        <v>3697</v>
      </c>
      <c r="O13" s="37" t="s">
        <v>1883</v>
      </c>
      <c r="P13" s="37" t="s">
        <v>1884</v>
      </c>
      <c r="Q13" s="37" t="s">
        <v>1987</v>
      </c>
      <c r="R13" s="37" t="s">
        <v>3698</v>
      </c>
      <c r="S13" s="37" t="s">
        <v>1883</v>
      </c>
      <c r="T13" s="37" t="s">
        <v>1888</v>
      </c>
      <c r="U13" s="37" t="s">
        <v>2709</v>
      </c>
      <c r="V13" s="37" t="s">
        <v>3699</v>
      </c>
      <c r="W13" s="37" t="s">
        <v>3700</v>
      </c>
      <c r="X13" s="37" t="s">
        <v>3701</v>
      </c>
      <c r="Y13" s="37" t="s">
        <v>2367</v>
      </c>
      <c r="Z13" s="37" t="s">
        <v>3702</v>
      </c>
      <c r="AA13" s="37" t="s">
        <v>2373</v>
      </c>
      <c r="AB13" s="37" t="s">
        <v>3703</v>
      </c>
      <c r="AC13" s="37" t="s">
        <v>1989</v>
      </c>
      <c r="AD13" s="37" t="s">
        <v>3704</v>
      </c>
      <c r="AE13" s="37" t="s">
        <v>3705</v>
      </c>
      <c r="AF13" s="37" t="s">
        <v>3706</v>
      </c>
      <c r="AG13" s="37" t="s">
        <v>2002</v>
      </c>
      <c r="AH13" s="37" t="s">
        <v>3707</v>
      </c>
      <c r="AI13" s="37" t="s">
        <v>2731</v>
      </c>
      <c r="AJ13" s="37" t="s">
        <v>3708</v>
      </c>
      <c r="AK13" s="37" t="s">
        <v>2272</v>
      </c>
      <c r="AL13" s="37" t="s">
        <v>3709</v>
      </c>
      <c r="AM13" s="37" t="s">
        <v>3710</v>
      </c>
      <c r="AN13" s="37" t="s">
        <v>3711</v>
      </c>
      <c r="AO13" s="37" t="s">
        <v>2853</v>
      </c>
      <c r="AP13" s="37" t="s">
        <v>1999</v>
      </c>
      <c r="AQ13" s="37" t="s">
        <v>2694</v>
      </c>
      <c r="AR13" s="37" t="s">
        <v>3712</v>
      </c>
      <c r="AS13" s="37" t="s">
        <v>3713</v>
      </c>
      <c r="AT13" s="37" t="s">
        <v>3714</v>
      </c>
      <c r="AU13" s="37" t="s">
        <v>3705</v>
      </c>
      <c r="AV13" s="37" t="s">
        <v>3706</v>
      </c>
      <c r="AW13" s="37" t="s">
        <v>3710</v>
      </c>
      <c r="AX13" s="49" t="s">
        <v>3715</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400-000000000000}"/>
    <hyperlink ref="C2" location="'Table of contents'!A1" display="Table of Contents" xr:uid="{00000000-0004-0000-4400-000001000000}"/>
  </hyperlinks>
  <pageMargins left="0.7" right="0.7" top="0.75" bottom="0.75" header="0.3" footer="0.3"/>
  <pageSetup paperSize="9" orientation="portrait"/>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9"/>
  </sheetPr>
  <dimension ref="B1:Z11"/>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163</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90</v>
      </c>
      <c r="C9" s="36" t="s">
        <v>164</v>
      </c>
      <c r="D9" s="36" t="s">
        <v>165</v>
      </c>
      <c r="E9" s="36" t="s">
        <v>166</v>
      </c>
      <c r="F9" s="36" t="s">
        <v>167</v>
      </c>
      <c r="G9" s="36" t="s">
        <v>168</v>
      </c>
      <c r="H9" s="36" t="s">
        <v>169</v>
      </c>
      <c r="I9" s="36" t="s">
        <v>170</v>
      </c>
      <c r="J9" s="36" t="s">
        <v>171</v>
      </c>
      <c r="K9" s="36" t="s">
        <v>172</v>
      </c>
      <c r="L9" s="36" t="s">
        <v>173</v>
      </c>
      <c r="M9" s="36" t="s">
        <v>174</v>
      </c>
      <c r="N9" s="36" t="s">
        <v>175</v>
      </c>
      <c r="O9" s="36" t="s">
        <v>176</v>
      </c>
      <c r="P9" s="36" t="s">
        <v>177</v>
      </c>
      <c r="Q9" s="36" t="s">
        <v>178</v>
      </c>
      <c r="R9" s="36" t="s">
        <v>179</v>
      </c>
      <c r="S9" s="36" t="s">
        <v>180</v>
      </c>
      <c r="T9" s="36" t="s">
        <v>181</v>
      </c>
      <c r="U9" s="36" t="s">
        <v>182</v>
      </c>
      <c r="V9" s="36" t="s">
        <v>183</v>
      </c>
      <c r="W9" s="36" t="s">
        <v>184</v>
      </c>
      <c r="X9" s="36" t="s">
        <v>185</v>
      </c>
      <c r="Y9" s="36" t="s">
        <v>186</v>
      </c>
      <c r="Z9" s="48" t="s">
        <v>187</v>
      </c>
    </row>
    <row r="10" spans="2:26" x14ac:dyDescent="0.25">
      <c r="B10" s="44" t="s">
        <v>115</v>
      </c>
      <c r="C10" s="35" t="s">
        <v>188</v>
      </c>
      <c r="D10" s="35" t="s">
        <v>189</v>
      </c>
      <c r="E10" s="35" t="s">
        <v>190</v>
      </c>
      <c r="F10" s="35" t="s">
        <v>191</v>
      </c>
      <c r="G10" s="35" t="s">
        <v>192</v>
      </c>
      <c r="H10" s="35" t="s">
        <v>130</v>
      </c>
      <c r="I10" s="35" t="s">
        <v>193</v>
      </c>
      <c r="J10" s="35" t="s">
        <v>194</v>
      </c>
      <c r="K10" s="35" t="s">
        <v>195</v>
      </c>
      <c r="L10" s="35" t="s">
        <v>196</v>
      </c>
      <c r="M10" s="35" t="s">
        <v>131</v>
      </c>
      <c r="N10" s="35" t="s">
        <v>197</v>
      </c>
      <c r="O10" s="35" t="s">
        <v>198</v>
      </c>
      <c r="P10" s="35" t="s">
        <v>199</v>
      </c>
      <c r="Q10" s="35" t="s">
        <v>200</v>
      </c>
      <c r="R10" s="35" t="s">
        <v>201</v>
      </c>
      <c r="S10" s="35" t="s">
        <v>202</v>
      </c>
      <c r="T10" s="35" t="s">
        <v>203</v>
      </c>
      <c r="U10" s="35" t="s">
        <v>204</v>
      </c>
      <c r="V10" s="35" t="s">
        <v>205</v>
      </c>
      <c r="W10" s="35" t="s">
        <v>206</v>
      </c>
      <c r="X10" s="35" t="s">
        <v>207</v>
      </c>
      <c r="Y10" s="35" t="s">
        <v>208</v>
      </c>
      <c r="Z10" s="47" t="s">
        <v>137</v>
      </c>
    </row>
    <row r="11" spans="2:26" x14ac:dyDescent="0.25">
      <c r="B11" s="45" t="s">
        <v>139</v>
      </c>
      <c r="C11" s="37" t="s">
        <v>209</v>
      </c>
      <c r="D11" s="37" t="s">
        <v>210</v>
      </c>
      <c r="E11" s="37" t="s">
        <v>211</v>
      </c>
      <c r="F11" s="37" t="s">
        <v>212</v>
      </c>
      <c r="G11" s="37" t="s">
        <v>213</v>
      </c>
      <c r="H11" s="37" t="s">
        <v>214</v>
      </c>
      <c r="I11" s="37" t="s">
        <v>215</v>
      </c>
      <c r="J11" s="37" t="s">
        <v>216</v>
      </c>
      <c r="K11" s="37" t="s">
        <v>217</v>
      </c>
      <c r="L11" s="37" t="s">
        <v>218</v>
      </c>
      <c r="M11" s="37" t="s">
        <v>219</v>
      </c>
      <c r="N11" s="37" t="s">
        <v>220</v>
      </c>
      <c r="O11" s="37" t="s">
        <v>221</v>
      </c>
      <c r="P11" s="37" t="s">
        <v>222</v>
      </c>
      <c r="Q11" s="37" t="s">
        <v>223</v>
      </c>
      <c r="R11" s="37" t="s">
        <v>224</v>
      </c>
      <c r="S11" s="37" t="s">
        <v>225</v>
      </c>
      <c r="T11" s="37" t="s">
        <v>226</v>
      </c>
      <c r="U11" s="37" t="s">
        <v>227</v>
      </c>
      <c r="V11" s="37" t="s">
        <v>228</v>
      </c>
      <c r="W11" s="37" t="s">
        <v>229</v>
      </c>
      <c r="X11" s="37" t="s">
        <v>230</v>
      </c>
      <c r="Y11" s="37" t="s">
        <v>158</v>
      </c>
      <c r="Z11" s="49" t="s">
        <v>231</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600-000000000000}"/>
    <hyperlink ref="C2" location="'Table of contents'!A1" display="Table of Contents" xr:uid="{00000000-0004-0000-0600-000001000000}"/>
  </hyperlinks>
  <pageMargins left="0.7" right="0.7" top="0.75" bottom="0.75" header="0.3" footer="0.3"/>
  <pageSetup paperSize="9" orientation="portrait"/>
  <drawing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tabColor theme="9"/>
  </sheetPr>
  <dimension ref="B1:AX9"/>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3716</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ht="21" x14ac:dyDescent="0.25">
      <c r="B9" s="45" t="s">
        <v>510</v>
      </c>
      <c r="C9" s="37" t="s">
        <v>1796</v>
      </c>
      <c r="D9" s="37" t="s">
        <v>3717</v>
      </c>
      <c r="E9" s="37" t="s">
        <v>2853</v>
      </c>
      <c r="F9" s="37" t="s">
        <v>3718</v>
      </c>
      <c r="G9" s="37" t="s">
        <v>2691</v>
      </c>
      <c r="H9" s="37" t="s">
        <v>3719</v>
      </c>
      <c r="I9" s="37" t="s">
        <v>3012</v>
      </c>
      <c r="J9" s="37" t="s">
        <v>3720</v>
      </c>
      <c r="K9" s="37" t="s">
        <v>1641</v>
      </c>
      <c r="L9" s="37" t="s">
        <v>3721</v>
      </c>
      <c r="M9" s="37" t="s">
        <v>3722</v>
      </c>
      <c r="N9" s="37" t="s">
        <v>3723</v>
      </c>
      <c r="O9" s="37" t="s">
        <v>1903</v>
      </c>
      <c r="P9" s="37" t="s">
        <v>3724</v>
      </c>
      <c r="Q9" s="37" t="s">
        <v>3725</v>
      </c>
      <c r="R9" s="37" t="s">
        <v>3726</v>
      </c>
      <c r="S9" s="37" t="s">
        <v>1897</v>
      </c>
      <c r="T9" s="37" t="s">
        <v>3727</v>
      </c>
      <c r="U9" s="37" t="s">
        <v>1692</v>
      </c>
      <c r="V9" s="37" t="s">
        <v>3728</v>
      </c>
      <c r="W9" s="37" t="s">
        <v>1702</v>
      </c>
      <c r="X9" s="37" t="s">
        <v>3729</v>
      </c>
      <c r="Y9" s="37" t="s">
        <v>2015</v>
      </c>
      <c r="Z9" s="37" t="s">
        <v>3730</v>
      </c>
      <c r="AA9" s="37" t="s">
        <v>1639</v>
      </c>
      <c r="AB9" s="37" t="s">
        <v>3731</v>
      </c>
      <c r="AC9" s="37" t="s">
        <v>2370</v>
      </c>
      <c r="AD9" s="37" t="s">
        <v>3732</v>
      </c>
      <c r="AE9" s="37" t="s">
        <v>1813</v>
      </c>
      <c r="AF9" s="37" t="s">
        <v>3733</v>
      </c>
      <c r="AG9" s="37" t="s">
        <v>2242</v>
      </c>
      <c r="AH9" s="37" t="s">
        <v>3734</v>
      </c>
      <c r="AI9" s="37" t="s">
        <v>1627</v>
      </c>
      <c r="AJ9" s="37" t="s">
        <v>3735</v>
      </c>
      <c r="AK9" s="37" t="s">
        <v>2367</v>
      </c>
      <c r="AL9" s="37" t="s">
        <v>3736</v>
      </c>
      <c r="AM9" s="37" t="s">
        <v>3737</v>
      </c>
      <c r="AN9" s="37" t="s">
        <v>3738</v>
      </c>
      <c r="AO9" s="37" t="s">
        <v>2270</v>
      </c>
      <c r="AP9" s="37" t="s">
        <v>3739</v>
      </c>
      <c r="AQ9" s="37" t="s">
        <v>3713</v>
      </c>
      <c r="AR9" s="37" t="s">
        <v>3740</v>
      </c>
      <c r="AS9" s="37" t="s">
        <v>2149</v>
      </c>
      <c r="AT9" s="37" t="s">
        <v>3741</v>
      </c>
      <c r="AU9" s="37" t="s">
        <v>2709</v>
      </c>
      <c r="AV9" s="37" t="s">
        <v>3742</v>
      </c>
      <c r="AW9" s="37" t="s">
        <v>3737</v>
      </c>
      <c r="AX9" s="49" t="s">
        <v>3743</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500-000000000000}"/>
    <hyperlink ref="C2" location="'Table of contents'!A1" display="Table of Contents" xr:uid="{00000000-0004-0000-4500-000001000000}"/>
  </hyperlinks>
  <pageMargins left="0.7" right="0.7" top="0.75" bottom="0.75" header="0.3" footer="0.3"/>
  <pageSetup paperSize="9" orientation="portrait"/>
  <drawing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tabColor theme="9"/>
  </sheetPr>
  <dimension ref="B1:AX9"/>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3744</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5" t="s">
        <v>1280</v>
      </c>
      <c r="C9" s="37" t="s">
        <v>3032</v>
      </c>
      <c r="D9" s="37" t="s">
        <v>3745</v>
      </c>
      <c r="E9" s="37" t="s">
        <v>2741</v>
      </c>
      <c r="F9" s="37" t="s">
        <v>3622</v>
      </c>
      <c r="G9" s="37" t="s">
        <v>2023</v>
      </c>
      <c r="H9" s="37" t="s">
        <v>3746</v>
      </c>
      <c r="I9" s="37" t="s">
        <v>3137</v>
      </c>
      <c r="J9" s="37" t="s">
        <v>3747</v>
      </c>
      <c r="K9" s="37" t="s">
        <v>2234</v>
      </c>
      <c r="L9" s="37" t="s">
        <v>3748</v>
      </c>
      <c r="M9" s="37" t="s">
        <v>3620</v>
      </c>
      <c r="N9" s="37" t="s">
        <v>3621</v>
      </c>
      <c r="O9" s="37" t="s">
        <v>2735</v>
      </c>
      <c r="P9" s="37" t="s">
        <v>3749</v>
      </c>
      <c r="Q9" s="37" t="s">
        <v>2153</v>
      </c>
      <c r="R9" s="37" t="s">
        <v>3750</v>
      </c>
      <c r="S9" s="37" t="s">
        <v>2153</v>
      </c>
      <c r="T9" s="37" t="s">
        <v>3750</v>
      </c>
      <c r="U9" s="37" t="s">
        <v>2741</v>
      </c>
      <c r="V9" s="37" t="s">
        <v>2742</v>
      </c>
      <c r="W9" s="37" t="s">
        <v>3137</v>
      </c>
      <c r="X9" s="37" t="s">
        <v>3624</v>
      </c>
      <c r="Y9" s="37" t="s">
        <v>3620</v>
      </c>
      <c r="Z9" s="37" t="s">
        <v>2018</v>
      </c>
      <c r="AA9" s="37" t="s">
        <v>2017</v>
      </c>
      <c r="AB9" s="37" t="s">
        <v>3627</v>
      </c>
      <c r="AC9" s="37" t="s">
        <v>3137</v>
      </c>
      <c r="AD9" s="37" t="s">
        <v>3631</v>
      </c>
      <c r="AE9" s="37" t="s">
        <v>3140</v>
      </c>
      <c r="AF9" s="37" t="s">
        <v>3751</v>
      </c>
      <c r="AG9" s="37" t="s">
        <v>2017</v>
      </c>
      <c r="AH9" s="37" t="s">
        <v>3627</v>
      </c>
      <c r="AI9" s="37" t="s">
        <v>3147</v>
      </c>
      <c r="AJ9" s="37" t="s">
        <v>3630</v>
      </c>
      <c r="AK9" s="37" t="s">
        <v>2237</v>
      </c>
      <c r="AL9" s="37" t="s">
        <v>3752</v>
      </c>
      <c r="AM9" s="37" t="s">
        <v>3620</v>
      </c>
      <c r="AN9" s="37" t="s">
        <v>2018</v>
      </c>
      <c r="AO9" s="37" t="s">
        <v>2017</v>
      </c>
      <c r="AP9" s="37" t="s">
        <v>3627</v>
      </c>
      <c r="AQ9" s="37" t="s">
        <v>2234</v>
      </c>
      <c r="AR9" s="37" t="s">
        <v>3753</v>
      </c>
      <c r="AS9" s="37" t="s">
        <v>3140</v>
      </c>
      <c r="AT9" s="37" t="s">
        <v>3751</v>
      </c>
      <c r="AU9" s="37" t="s">
        <v>3027</v>
      </c>
      <c r="AV9" s="37" t="s">
        <v>2012</v>
      </c>
      <c r="AW9" s="37" t="s">
        <v>3145</v>
      </c>
      <c r="AX9" s="49" t="s">
        <v>2734</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600-000000000000}"/>
    <hyperlink ref="C2" location="'Table of contents'!A1" display="Table of Contents" xr:uid="{00000000-0004-0000-4600-000001000000}"/>
  </hyperlinks>
  <pageMargins left="0.7" right="0.7" top="0.75" bottom="0.75" header="0.3" footer="0.3"/>
  <pageSetup paperSize="9" orientation="portrait"/>
  <drawing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tabColor theme="9"/>
  </sheetPr>
  <dimension ref="B1:AX10"/>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3754</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3" t="s">
        <v>1374</v>
      </c>
      <c r="C9" s="36" t="s">
        <v>1969</v>
      </c>
      <c r="D9" s="36" t="s">
        <v>1970</v>
      </c>
      <c r="E9" s="36" t="s">
        <v>1977</v>
      </c>
      <c r="F9" s="36" t="s">
        <v>2164</v>
      </c>
      <c r="G9" s="36" t="s">
        <v>1969</v>
      </c>
      <c r="H9" s="36" t="s">
        <v>2169</v>
      </c>
      <c r="I9" s="36" t="s">
        <v>1969</v>
      </c>
      <c r="J9" s="36" t="s">
        <v>2164</v>
      </c>
      <c r="K9" s="36" t="s">
        <v>1973</v>
      </c>
      <c r="L9" s="36" t="s">
        <v>2260</v>
      </c>
      <c r="M9" s="36" t="s">
        <v>1977</v>
      </c>
      <c r="N9" s="36" t="s">
        <v>1978</v>
      </c>
      <c r="O9" s="36" t="s">
        <v>1969</v>
      </c>
      <c r="P9" s="36" t="s">
        <v>1970</v>
      </c>
      <c r="Q9" s="36" t="s">
        <v>2175</v>
      </c>
      <c r="R9" s="36" t="s">
        <v>2233</v>
      </c>
      <c r="S9" s="36" t="s">
        <v>2167</v>
      </c>
      <c r="T9" s="36" t="s">
        <v>2168</v>
      </c>
      <c r="U9" s="36" t="s">
        <v>1969</v>
      </c>
      <c r="V9" s="36" t="s">
        <v>2328</v>
      </c>
      <c r="W9" s="36" t="s">
        <v>1964</v>
      </c>
      <c r="X9" s="36" t="s">
        <v>1965</v>
      </c>
      <c r="Y9" s="36" t="s">
        <v>2173</v>
      </c>
      <c r="Z9" s="36" t="s">
        <v>2232</v>
      </c>
      <c r="AA9" s="36" t="s">
        <v>1960</v>
      </c>
      <c r="AB9" s="36" t="s">
        <v>1961</v>
      </c>
      <c r="AC9" s="36" t="s">
        <v>1977</v>
      </c>
      <c r="AD9" s="36" t="s">
        <v>2300</v>
      </c>
      <c r="AE9" s="36" t="s">
        <v>1962</v>
      </c>
      <c r="AF9" s="36" t="s">
        <v>2166</v>
      </c>
      <c r="AG9" s="36" t="s">
        <v>1960</v>
      </c>
      <c r="AH9" s="36" t="s">
        <v>1966</v>
      </c>
      <c r="AI9" s="36" t="s">
        <v>1962</v>
      </c>
      <c r="AJ9" s="36" t="s">
        <v>1963</v>
      </c>
      <c r="AK9" s="36" t="s">
        <v>2175</v>
      </c>
      <c r="AL9" s="36" t="s">
        <v>1965</v>
      </c>
      <c r="AM9" s="36" t="s">
        <v>2173</v>
      </c>
      <c r="AN9" s="36" t="s">
        <v>2231</v>
      </c>
      <c r="AO9" s="36" t="s">
        <v>1962</v>
      </c>
      <c r="AP9" s="36" t="s">
        <v>2166</v>
      </c>
      <c r="AQ9" s="36" t="s">
        <v>1964</v>
      </c>
      <c r="AR9" s="36" t="s">
        <v>1965</v>
      </c>
      <c r="AS9" s="36" t="s">
        <v>2175</v>
      </c>
      <c r="AT9" s="36" t="s">
        <v>1965</v>
      </c>
      <c r="AU9" s="36" t="s">
        <v>1958</v>
      </c>
      <c r="AV9" s="36" t="s">
        <v>1959</v>
      </c>
      <c r="AW9" s="36" t="s">
        <v>1958</v>
      </c>
      <c r="AX9" s="48" t="s">
        <v>1959</v>
      </c>
    </row>
    <row r="10" spans="2:50" x14ac:dyDescent="0.25">
      <c r="B10" s="51" t="s">
        <v>1376</v>
      </c>
      <c r="C10" s="50" t="s">
        <v>2317</v>
      </c>
      <c r="D10" s="50" t="s">
        <v>2321</v>
      </c>
      <c r="E10" s="50" t="s">
        <v>2307</v>
      </c>
      <c r="F10" s="50" t="s">
        <v>3755</v>
      </c>
      <c r="G10" s="50" t="s">
        <v>2317</v>
      </c>
      <c r="H10" s="50" t="s">
        <v>3756</v>
      </c>
      <c r="I10" s="50" t="s">
        <v>2317</v>
      </c>
      <c r="J10" s="50" t="s">
        <v>3755</v>
      </c>
      <c r="K10" s="50" t="s">
        <v>3757</v>
      </c>
      <c r="L10" s="50" t="s">
        <v>3758</v>
      </c>
      <c r="M10" s="50" t="s">
        <v>2307</v>
      </c>
      <c r="N10" s="50" t="s">
        <v>2311</v>
      </c>
      <c r="O10" s="50" t="s">
        <v>2317</v>
      </c>
      <c r="P10" s="50" t="s">
        <v>2321</v>
      </c>
      <c r="Q10" s="50" t="s">
        <v>2312</v>
      </c>
      <c r="R10" s="50" t="s">
        <v>3759</v>
      </c>
      <c r="S10" s="50" t="s">
        <v>2315</v>
      </c>
      <c r="T10" s="50" t="s">
        <v>2316</v>
      </c>
      <c r="U10" s="50" t="s">
        <v>2317</v>
      </c>
      <c r="V10" s="50" t="s">
        <v>2318</v>
      </c>
      <c r="W10" s="50" t="s">
        <v>2309</v>
      </c>
      <c r="X10" s="50" t="s">
        <v>2313</v>
      </c>
      <c r="Y10" s="50" t="s">
        <v>3760</v>
      </c>
      <c r="Z10" s="50" t="s">
        <v>3761</v>
      </c>
      <c r="AA10" s="50" t="s">
        <v>2303</v>
      </c>
      <c r="AB10" s="50" t="s">
        <v>3762</v>
      </c>
      <c r="AC10" s="50" t="s">
        <v>2307</v>
      </c>
      <c r="AD10" s="50" t="s">
        <v>2324</v>
      </c>
      <c r="AE10" s="50" t="s">
        <v>3763</v>
      </c>
      <c r="AF10" s="50" t="s">
        <v>3764</v>
      </c>
      <c r="AG10" s="50" t="s">
        <v>2303</v>
      </c>
      <c r="AH10" s="50" t="s">
        <v>3765</v>
      </c>
      <c r="AI10" s="50" t="s">
        <v>3763</v>
      </c>
      <c r="AJ10" s="50" t="s">
        <v>3766</v>
      </c>
      <c r="AK10" s="50" t="s">
        <v>2312</v>
      </c>
      <c r="AL10" s="50" t="s">
        <v>2313</v>
      </c>
      <c r="AM10" s="50" t="s">
        <v>3760</v>
      </c>
      <c r="AN10" s="50" t="s">
        <v>3767</v>
      </c>
      <c r="AO10" s="50" t="s">
        <v>3763</v>
      </c>
      <c r="AP10" s="50" t="s">
        <v>3764</v>
      </c>
      <c r="AQ10" s="50" t="s">
        <v>2309</v>
      </c>
      <c r="AR10" s="50" t="s">
        <v>2313</v>
      </c>
      <c r="AS10" s="50" t="s">
        <v>2312</v>
      </c>
      <c r="AT10" s="50" t="s">
        <v>2313</v>
      </c>
      <c r="AU10" s="50" t="s">
        <v>3768</v>
      </c>
      <c r="AV10" s="50" t="s">
        <v>3769</v>
      </c>
      <c r="AW10" s="50" t="s">
        <v>3768</v>
      </c>
      <c r="AX10" s="52" t="s">
        <v>3769</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700-000000000000}"/>
    <hyperlink ref="C2" location="'Table of contents'!A1" display="Table of Contents" xr:uid="{00000000-0004-0000-4700-000001000000}"/>
  </hyperlinks>
  <pageMargins left="0.7" right="0.7" top="0.75" bottom="0.75" header="0.3" footer="0.3"/>
  <pageSetup paperSize="9" orientation="portrait"/>
  <drawing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tabColor theme="9"/>
  </sheetPr>
  <dimension ref="B1:X10"/>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3770</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79</v>
      </c>
      <c r="D7" s="79" t="s">
        <v>79</v>
      </c>
      <c r="E7" s="79" t="s">
        <v>80</v>
      </c>
      <c r="F7" s="79" t="s">
        <v>80</v>
      </c>
      <c r="G7" s="79" t="s">
        <v>81</v>
      </c>
      <c r="H7" s="79" t="s">
        <v>81</v>
      </c>
      <c r="I7" s="79" t="s">
        <v>82</v>
      </c>
      <c r="J7" s="79" t="s">
        <v>82</v>
      </c>
      <c r="K7" s="79" t="s">
        <v>83</v>
      </c>
      <c r="L7" s="79" t="s">
        <v>83</v>
      </c>
      <c r="M7" s="79" t="s">
        <v>84</v>
      </c>
      <c r="N7" s="79" t="s">
        <v>84</v>
      </c>
      <c r="O7" s="79" t="s">
        <v>85</v>
      </c>
      <c r="P7" s="79" t="s">
        <v>85</v>
      </c>
      <c r="Q7" s="79" t="s">
        <v>86</v>
      </c>
      <c r="R7" s="79" t="s">
        <v>86</v>
      </c>
      <c r="S7" s="79" t="s">
        <v>87</v>
      </c>
      <c r="T7" s="79" t="s">
        <v>87</v>
      </c>
      <c r="U7" s="79" t="s">
        <v>88</v>
      </c>
      <c r="V7" s="79" t="s">
        <v>88</v>
      </c>
      <c r="W7" s="79" t="s">
        <v>89</v>
      </c>
      <c r="X7" s="80" t="s">
        <v>89</v>
      </c>
    </row>
    <row r="8" spans="2:24" x14ac:dyDescent="0.25">
      <c r="B8" s="38"/>
      <c r="C8" s="75" t="s">
        <v>1560</v>
      </c>
      <c r="D8" s="76"/>
      <c r="E8" s="76"/>
      <c r="F8" s="76"/>
      <c r="G8" s="76"/>
      <c r="H8" s="76"/>
      <c r="I8" s="76"/>
      <c r="J8" s="76"/>
      <c r="K8" s="76"/>
      <c r="L8" s="76"/>
      <c r="M8" s="76"/>
      <c r="N8" s="77"/>
      <c r="O8" s="77"/>
      <c r="P8" s="77"/>
      <c r="Q8" s="77"/>
      <c r="R8" s="77"/>
      <c r="S8" s="77"/>
      <c r="T8" s="77"/>
      <c r="U8" s="77"/>
      <c r="V8" s="77"/>
      <c r="W8" s="77"/>
      <c r="X8" s="78"/>
    </row>
    <row r="9" spans="2:24" x14ac:dyDescent="0.25">
      <c r="B9" s="43" t="s">
        <v>1401</v>
      </c>
      <c r="C9" s="36" t="s">
        <v>3771</v>
      </c>
      <c r="D9" s="36" t="s">
        <v>3772</v>
      </c>
      <c r="E9" s="36" t="s">
        <v>1561</v>
      </c>
      <c r="F9" s="36" t="s">
        <v>3773</v>
      </c>
      <c r="G9" s="36" t="s">
        <v>1598</v>
      </c>
      <c r="H9" s="36" t="s">
        <v>3774</v>
      </c>
      <c r="I9" s="36" t="s">
        <v>2986</v>
      </c>
      <c r="J9" s="36" t="s">
        <v>2987</v>
      </c>
      <c r="K9" s="36" t="s">
        <v>3775</v>
      </c>
      <c r="L9" s="36" t="s">
        <v>2980</v>
      </c>
      <c r="M9" s="36" t="s">
        <v>3776</v>
      </c>
      <c r="N9" s="36" t="s">
        <v>3777</v>
      </c>
      <c r="O9" s="36" t="s">
        <v>3778</v>
      </c>
      <c r="P9" s="36" t="s">
        <v>3779</v>
      </c>
      <c r="Q9" s="36" t="s">
        <v>3368</v>
      </c>
      <c r="R9" s="36" t="s">
        <v>2975</v>
      </c>
      <c r="S9" s="36" t="s">
        <v>3780</v>
      </c>
      <c r="T9" s="36" t="s">
        <v>3781</v>
      </c>
      <c r="U9" s="36" t="s">
        <v>3782</v>
      </c>
      <c r="V9" s="36" t="s">
        <v>3783</v>
      </c>
      <c r="W9" s="36" t="s">
        <v>3784</v>
      </c>
      <c r="X9" s="48" t="s">
        <v>3785</v>
      </c>
    </row>
    <row r="10" spans="2:24" x14ac:dyDescent="0.25">
      <c r="B10" s="51" t="s">
        <v>43</v>
      </c>
      <c r="C10" s="50" t="s">
        <v>2853</v>
      </c>
      <c r="D10" s="50" t="s">
        <v>3786</v>
      </c>
      <c r="E10" s="50" t="s">
        <v>1604</v>
      </c>
      <c r="F10" s="50" t="s">
        <v>3787</v>
      </c>
      <c r="G10" s="50" t="s">
        <v>1641</v>
      </c>
      <c r="H10" s="50" t="s">
        <v>1893</v>
      </c>
      <c r="I10" s="50" t="s">
        <v>3012</v>
      </c>
      <c r="J10" s="50" t="s">
        <v>3013</v>
      </c>
      <c r="K10" s="50" t="s">
        <v>2283</v>
      </c>
      <c r="L10" s="50" t="s">
        <v>1768</v>
      </c>
      <c r="M10" s="50" t="s">
        <v>3107</v>
      </c>
      <c r="N10" s="50" t="s">
        <v>3788</v>
      </c>
      <c r="O10" s="50" t="s">
        <v>3789</v>
      </c>
      <c r="P10" s="50" t="s">
        <v>3790</v>
      </c>
      <c r="Q10" s="50" t="s">
        <v>1773</v>
      </c>
      <c r="R10" s="50" t="s">
        <v>3006</v>
      </c>
      <c r="S10" s="50" t="s">
        <v>1753</v>
      </c>
      <c r="T10" s="50" t="s">
        <v>3791</v>
      </c>
      <c r="U10" s="50" t="s">
        <v>1771</v>
      </c>
      <c r="V10" s="50" t="s">
        <v>3792</v>
      </c>
      <c r="W10" s="50" t="s">
        <v>3793</v>
      </c>
      <c r="X10" s="52" t="s">
        <v>3794</v>
      </c>
    </row>
  </sheetData>
  <mergeCells count="13">
    <mergeCell ref="C2:X2"/>
    <mergeCell ref="C8:X8"/>
    <mergeCell ref="C7:D7"/>
    <mergeCell ref="E7:F7"/>
    <mergeCell ref="G7:H7"/>
    <mergeCell ref="I7:J7"/>
    <mergeCell ref="K7:L7"/>
    <mergeCell ref="M7:N7"/>
    <mergeCell ref="O7:P7"/>
    <mergeCell ref="Q7:R7"/>
    <mergeCell ref="S7:T7"/>
    <mergeCell ref="U7:V7"/>
    <mergeCell ref="W7:X7"/>
  </mergeCells>
  <hyperlinks>
    <hyperlink ref="C2:J2" location="TOC!A1" display="TOC" xr:uid="{00000000-0004-0000-4800-000000000000}"/>
    <hyperlink ref="C2" location="'Table of contents'!A1" display="Table of Contents" xr:uid="{00000000-0004-0000-4800-000001000000}"/>
  </hyperlinks>
  <pageMargins left="0.7" right="0.7" top="0.75" bottom="0.75" header="0.3" footer="0.3"/>
  <pageSetup paperSize="9" orientation="portrait"/>
  <drawing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tabColor theme="9"/>
  </sheetPr>
  <dimension ref="B1:AX9"/>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50" ht="9" customHeight="1" x14ac:dyDescent="0.25"/>
    <row r="2" spans="2:50"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3"/>
      <c r="AU2" s="73"/>
      <c r="AV2" s="73"/>
      <c r="AW2" s="73"/>
      <c r="AX2" s="74"/>
    </row>
    <row r="3" spans="2:50" ht="7" customHeight="1" x14ac:dyDescent="0.25">
      <c r="B3" s="23"/>
      <c r="AX3" s="25"/>
    </row>
    <row r="4" spans="2:50" ht="13.5" customHeight="1" x14ac:dyDescent="0.3">
      <c r="B4" s="39" t="s">
        <v>3795</v>
      </c>
      <c r="AX4" s="25"/>
    </row>
    <row r="5" spans="2:50" ht="12" customHeight="1" x14ac:dyDescent="0.25">
      <c r="B5" s="41" t="s">
        <v>28</v>
      </c>
      <c r="AX5" s="25"/>
    </row>
    <row r="6" spans="2:50" ht="7" customHeight="1" x14ac:dyDescent="0.25">
      <c r="B6" s="40"/>
      <c r="C6" s="32"/>
      <c r="D6" s="33"/>
      <c r="E6" s="33"/>
      <c r="F6" s="33"/>
      <c r="G6" s="33"/>
      <c r="H6" s="33"/>
      <c r="I6" s="33"/>
      <c r="J6" s="33"/>
      <c r="K6" s="33"/>
      <c r="L6" s="33"/>
      <c r="M6" s="33"/>
      <c r="AX6" s="25"/>
    </row>
    <row r="7" spans="2:50"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79" t="s">
        <v>87</v>
      </c>
      <c r="AU7" s="79" t="s">
        <v>88</v>
      </c>
      <c r="AV7" s="79" t="s">
        <v>88</v>
      </c>
      <c r="AW7" s="79" t="s">
        <v>89</v>
      </c>
      <c r="AX7" s="80" t="s">
        <v>89</v>
      </c>
    </row>
    <row r="8" spans="2:50"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7"/>
      <c r="AU8" s="77"/>
      <c r="AV8" s="77"/>
      <c r="AW8" s="77"/>
      <c r="AX8" s="78"/>
    </row>
    <row r="9" spans="2:50" x14ac:dyDescent="0.25">
      <c r="B9" s="45" t="s">
        <v>1423</v>
      </c>
      <c r="C9" s="37" t="s">
        <v>3796</v>
      </c>
      <c r="D9" s="37" t="s">
        <v>3797</v>
      </c>
      <c r="E9" s="37" t="s">
        <v>2007</v>
      </c>
      <c r="F9" s="37" t="s">
        <v>3798</v>
      </c>
      <c r="G9" s="37" t="s">
        <v>1631</v>
      </c>
      <c r="H9" s="37" t="s">
        <v>3799</v>
      </c>
      <c r="I9" s="37" t="s">
        <v>2373</v>
      </c>
      <c r="J9" s="37" t="s">
        <v>3800</v>
      </c>
      <c r="K9" s="37" t="s">
        <v>2697</v>
      </c>
      <c r="L9" s="37" t="s">
        <v>3801</v>
      </c>
      <c r="M9" s="37" t="s">
        <v>1991</v>
      </c>
      <c r="N9" s="37" t="s">
        <v>3802</v>
      </c>
      <c r="O9" s="37" t="s">
        <v>1996</v>
      </c>
      <c r="P9" s="37" t="s">
        <v>3803</v>
      </c>
      <c r="Q9" s="37" t="s">
        <v>2465</v>
      </c>
      <c r="R9" s="37" t="s">
        <v>3804</v>
      </c>
      <c r="S9" s="37" t="s">
        <v>2013</v>
      </c>
      <c r="T9" s="37" t="s">
        <v>3805</v>
      </c>
      <c r="U9" s="37" t="s">
        <v>2707</v>
      </c>
      <c r="V9" s="37" t="s">
        <v>3806</v>
      </c>
      <c r="W9" s="37" t="s">
        <v>2270</v>
      </c>
      <c r="X9" s="37" t="s">
        <v>2860</v>
      </c>
      <c r="Y9" s="37" t="s">
        <v>3807</v>
      </c>
      <c r="Z9" s="37" t="s">
        <v>3808</v>
      </c>
      <c r="AA9" s="37" t="s">
        <v>2009</v>
      </c>
      <c r="AB9" s="37" t="s">
        <v>3809</v>
      </c>
      <c r="AC9" s="37" t="s">
        <v>2373</v>
      </c>
      <c r="AD9" s="37" t="s">
        <v>3810</v>
      </c>
      <c r="AE9" s="37" t="s">
        <v>2376</v>
      </c>
      <c r="AF9" s="37" t="s">
        <v>3811</v>
      </c>
      <c r="AG9" s="37" t="s">
        <v>3713</v>
      </c>
      <c r="AH9" s="37" t="s">
        <v>3812</v>
      </c>
      <c r="AI9" s="37" t="s">
        <v>1996</v>
      </c>
      <c r="AJ9" s="37" t="s">
        <v>3813</v>
      </c>
      <c r="AK9" s="37" t="s">
        <v>2000</v>
      </c>
      <c r="AL9" s="37" t="s">
        <v>3814</v>
      </c>
      <c r="AM9" s="37" t="s">
        <v>3029</v>
      </c>
      <c r="AN9" s="37" t="s">
        <v>3815</v>
      </c>
      <c r="AO9" s="37" t="s">
        <v>2844</v>
      </c>
      <c r="AP9" s="37" t="s">
        <v>3816</v>
      </c>
      <c r="AQ9" s="37" t="s">
        <v>2270</v>
      </c>
      <c r="AR9" s="37" t="s">
        <v>3817</v>
      </c>
      <c r="AS9" s="37" t="s">
        <v>2731</v>
      </c>
      <c r="AT9" s="37" t="s">
        <v>3818</v>
      </c>
      <c r="AU9" s="37" t="s">
        <v>1615</v>
      </c>
      <c r="AV9" s="37" t="s">
        <v>3819</v>
      </c>
      <c r="AW9" s="37" t="s">
        <v>1883</v>
      </c>
      <c r="AX9" s="49" t="s">
        <v>3820</v>
      </c>
    </row>
  </sheetData>
  <mergeCells count="26">
    <mergeCell ref="AO7:AP7"/>
    <mergeCell ref="AQ7:AR7"/>
    <mergeCell ref="AS7:AT7"/>
    <mergeCell ref="AU7:AV7"/>
    <mergeCell ref="AW7:AX7"/>
    <mergeCell ref="AE7:AF7"/>
    <mergeCell ref="AG7:AH7"/>
    <mergeCell ref="AI7:AJ7"/>
    <mergeCell ref="AK7:AL7"/>
    <mergeCell ref="AM7:AN7"/>
    <mergeCell ref="C2:AX2"/>
    <mergeCell ref="C8:AX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900-000000000000}"/>
    <hyperlink ref="C2" location="'Table of contents'!A1" display="Table of Contents" xr:uid="{00000000-0004-0000-4900-000001000000}"/>
  </hyperlinks>
  <pageMargins left="0.7" right="0.7" top="0.75" bottom="0.75" header="0.3" footer="0.3"/>
  <pageSetup paperSize="9" orientation="portrait"/>
  <drawing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tabColor theme="9"/>
  </sheetPr>
  <dimension ref="B1:R26"/>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18" ht="9" customHeight="1" x14ac:dyDescent="0.25"/>
    <row r="2" spans="2:18" ht="40" customHeight="1" x14ac:dyDescent="0.25">
      <c r="B2" s="46"/>
      <c r="C2" s="72" t="s">
        <v>0</v>
      </c>
      <c r="D2" s="73"/>
      <c r="E2" s="73"/>
      <c r="F2" s="73"/>
      <c r="G2" s="73"/>
      <c r="H2" s="73"/>
      <c r="I2" s="73"/>
      <c r="J2" s="73"/>
      <c r="K2" s="73"/>
      <c r="L2" s="73"/>
      <c r="M2" s="73"/>
      <c r="N2" s="73"/>
      <c r="O2" s="73"/>
      <c r="P2" s="73"/>
      <c r="Q2" s="73"/>
      <c r="R2" s="74"/>
    </row>
    <row r="3" spans="2:18" ht="7" customHeight="1" x14ac:dyDescent="0.25">
      <c r="B3" s="23"/>
      <c r="R3" s="25"/>
    </row>
    <row r="4" spans="2:18" ht="13.5" customHeight="1" x14ac:dyDescent="0.3">
      <c r="B4" s="39" t="s">
        <v>3821</v>
      </c>
      <c r="R4" s="25"/>
    </row>
    <row r="5" spans="2:18" ht="12" customHeight="1" x14ac:dyDescent="0.25">
      <c r="B5" s="41" t="s">
        <v>28</v>
      </c>
      <c r="R5" s="25"/>
    </row>
    <row r="6" spans="2:18" ht="7" customHeight="1" x14ac:dyDescent="0.25">
      <c r="B6" s="40"/>
      <c r="C6" s="32"/>
      <c r="D6" s="33"/>
      <c r="E6" s="33"/>
      <c r="F6" s="33"/>
      <c r="G6" s="33"/>
      <c r="H6" s="33"/>
      <c r="I6" s="33"/>
      <c r="J6" s="33"/>
      <c r="K6" s="33"/>
      <c r="L6" s="33"/>
      <c r="M6" s="33"/>
      <c r="R6" s="25"/>
    </row>
    <row r="7" spans="2:18" ht="12" customHeight="1" x14ac:dyDescent="0.25">
      <c r="B7" s="42"/>
      <c r="C7" s="79" t="s">
        <v>1115</v>
      </c>
      <c r="D7" s="79" t="s">
        <v>1115</v>
      </c>
      <c r="E7" s="79" t="s">
        <v>1116</v>
      </c>
      <c r="F7" s="79" t="s">
        <v>1116</v>
      </c>
      <c r="G7" s="79" t="s">
        <v>1117</v>
      </c>
      <c r="H7" s="79" t="s">
        <v>1117</v>
      </c>
      <c r="I7" s="79" t="s">
        <v>1118</v>
      </c>
      <c r="J7" s="79" t="s">
        <v>1118</v>
      </c>
      <c r="K7" s="79" t="s">
        <v>1119</v>
      </c>
      <c r="L7" s="79" t="s">
        <v>1119</v>
      </c>
      <c r="M7" s="79" t="s">
        <v>1120</v>
      </c>
      <c r="N7" s="79" t="s">
        <v>1120</v>
      </c>
      <c r="O7" s="79" t="s">
        <v>1121</v>
      </c>
      <c r="P7" s="79" t="s">
        <v>1121</v>
      </c>
      <c r="Q7" s="79" t="s">
        <v>1122</v>
      </c>
      <c r="R7" s="80" t="s">
        <v>1122</v>
      </c>
    </row>
    <row r="8" spans="2:18" x14ac:dyDescent="0.25">
      <c r="B8" s="38"/>
      <c r="C8" s="75" t="s">
        <v>1560</v>
      </c>
      <c r="D8" s="76"/>
      <c r="E8" s="76"/>
      <c r="F8" s="76"/>
      <c r="G8" s="76"/>
      <c r="H8" s="76"/>
      <c r="I8" s="76"/>
      <c r="J8" s="76"/>
      <c r="K8" s="76"/>
      <c r="L8" s="76"/>
      <c r="M8" s="76"/>
      <c r="N8" s="77"/>
      <c r="O8" s="77"/>
      <c r="P8" s="77"/>
      <c r="Q8" s="77"/>
      <c r="R8" s="78"/>
    </row>
    <row r="9" spans="2:18" x14ac:dyDescent="0.25">
      <c r="B9" s="57" t="s">
        <v>373</v>
      </c>
      <c r="C9" s="54"/>
      <c r="D9" s="54"/>
      <c r="E9" s="54"/>
      <c r="F9" s="54"/>
      <c r="G9" s="54"/>
      <c r="H9" s="54"/>
      <c r="I9" s="54"/>
      <c r="J9" s="54"/>
      <c r="K9" s="54"/>
      <c r="L9" s="54"/>
      <c r="M9" s="54"/>
      <c r="N9" s="54"/>
      <c r="O9" s="54"/>
      <c r="P9" s="54"/>
      <c r="Q9" s="54"/>
      <c r="R9" s="59"/>
    </row>
    <row r="10" spans="2:18" x14ac:dyDescent="0.25">
      <c r="B10" s="55" t="s">
        <v>1165</v>
      </c>
      <c r="C10" s="36" t="s">
        <v>2760</v>
      </c>
      <c r="D10" s="36" t="s">
        <v>3822</v>
      </c>
      <c r="E10" s="36" t="s">
        <v>2751</v>
      </c>
      <c r="F10" s="36" t="s">
        <v>3823</v>
      </c>
      <c r="G10" s="36" t="s">
        <v>1590</v>
      </c>
      <c r="H10" s="36" t="s">
        <v>3824</v>
      </c>
      <c r="I10" s="36" t="s">
        <v>1594</v>
      </c>
      <c r="J10" s="36" t="s">
        <v>3825</v>
      </c>
      <c r="K10" s="36" t="s">
        <v>1586</v>
      </c>
      <c r="L10" s="36" t="s">
        <v>3826</v>
      </c>
      <c r="M10" s="36" t="s">
        <v>2922</v>
      </c>
      <c r="N10" s="36" t="s">
        <v>3827</v>
      </c>
      <c r="O10" s="36" t="s">
        <v>3828</v>
      </c>
      <c r="P10" s="36" t="s">
        <v>3829</v>
      </c>
      <c r="Q10" s="36" t="s">
        <v>3776</v>
      </c>
      <c r="R10" s="48" t="s">
        <v>3830</v>
      </c>
    </row>
    <row r="11" spans="2:18" x14ac:dyDescent="0.25">
      <c r="B11" s="56" t="s">
        <v>37</v>
      </c>
      <c r="C11" s="35" t="s">
        <v>2370</v>
      </c>
      <c r="D11" s="35" t="s">
        <v>3831</v>
      </c>
      <c r="E11" s="35" t="s">
        <v>1897</v>
      </c>
      <c r="F11" s="35" t="s">
        <v>3832</v>
      </c>
      <c r="G11" s="35" t="s">
        <v>1633</v>
      </c>
      <c r="H11" s="35" t="s">
        <v>3833</v>
      </c>
      <c r="I11" s="35" t="s">
        <v>1637</v>
      </c>
      <c r="J11" s="35" t="s">
        <v>3834</v>
      </c>
      <c r="K11" s="35" t="s">
        <v>1629</v>
      </c>
      <c r="L11" s="35" t="s">
        <v>3835</v>
      </c>
      <c r="M11" s="35" t="s">
        <v>1811</v>
      </c>
      <c r="N11" s="35" t="s">
        <v>3836</v>
      </c>
      <c r="O11" s="35" t="s">
        <v>2568</v>
      </c>
      <c r="P11" s="35" t="s">
        <v>3837</v>
      </c>
      <c r="Q11" s="35" t="s">
        <v>3107</v>
      </c>
      <c r="R11" s="47" t="s">
        <v>3838</v>
      </c>
    </row>
    <row r="12" spans="2:18" x14ac:dyDescent="0.25">
      <c r="B12" s="57" t="s">
        <v>398</v>
      </c>
      <c r="C12" s="54"/>
      <c r="D12" s="54"/>
      <c r="E12" s="54"/>
      <c r="F12" s="54"/>
      <c r="G12" s="54"/>
      <c r="H12" s="54"/>
      <c r="I12" s="54"/>
      <c r="J12" s="54"/>
      <c r="K12" s="54"/>
      <c r="L12" s="54"/>
      <c r="M12" s="54"/>
      <c r="N12" s="54"/>
      <c r="O12" s="54"/>
      <c r="P12" s="54"/>
      <c r="Q12" s="54"/>
      <c r="R12" s="59"/>
    </row>
    <row r="13" spans="2:18" x14ac:dyDescent="0.25">
      <c r="B13" s="55" t="s">
        <v>1165</v>
      </c>
      <c r="C13" s="36" t="s">
        <v>1586</v>
      </c>
      <c r="D13" s="36" t="s">
        <v>3839</v>
      </c>
      <c r="E13" s="36" t="s">
        <v>1572</v>
      </c>
      <c r="F13" s="36" t="s">
        <v>3840</v>
      </c>
      <c r="G13" s="36" t="s">
        <v>2986</v>
      </c>
      <c r="H13" s="36" t="s">
        <v>3841</v>
      </c>
      <c r="I13" s="36" t="s">
        <v>3782</v>
      </c>
      <c r="J13" s="36" t="s">
        <v>3842</v>
      </c>
      <c r="K13" s="36" t="s">
        <v>2916</v>
      </c>
      <c r="L13" s="36" t="s">
        <v>3843</v>
      </c>
      <c r="M13" s="36" t="s">
        <v>2183</v>
      </c>
      <c r="N13" s="36" t="s">
        <v>3844</v>
      </c>
      <c r="O13" s="36" t="s">
        <v>3845</v>
      </c>
      <c r="P13" s="36" t="s">
        <v>3846</v>
      </c>
      <c r="Q13" s="36" t="s">
        <v>2201</v>
      </c>
      <c r="R13" s="48" t="s">
        <v>3847</v>
      </c>
    </row>
    <row r="14" spans="2:18" x14ac:dyDescent="0.25">
      <c r="B14" s="56" t="s">
        <v>37</v>
      </c>
      <c r="C14" s="35" t="s">
        <v>1629</v>
      </c>
      <c r="D14" s="35" t="s">
        <v>3848</v>
      </c>
      <c r="E14" s="35" t="s">
        <v>1615</v>
      </c>
      <c r="F14" s="35" t="s">
        <v>3849</v>
      </c>
      <c r="G14" s="35" t="s">
        <v>3012</v>
      </c>
      <c r="H14" s="35" t="s">
        <v>3850</v>
      </c>
      <c r="I14" s="35" t="s">
        <v>1771</v>
      </c>
      <c r="J14" s="35" t="s">
        <v>3851</v>
      </c>
      <c r="K14" s="35" t="s">
        <v>1761</v>
      </c>
      <c r="L14" s="35" t="s">
        <v>3852</v>
      </c>
      <c r="M14" s="35" t="s">
        <v>3474</v>
      </c>
      <c r="N14" s="35" t="s">
        <v>3853</v>
      </c>
      <c r="O14" s="35" t="s">
        <v>2045</v>
      </c>
      <c r="P14" s="35" t="s">
        <v>3854</v>
      </c>
      <c r="Q14" s="35" t="s">
        <v>2027</v>
      </c>
      <c r="R14" s="47" t="s">
        <v>3855</v>
      </c>
    </row>
    <row r="15" spans="2:18" x14ac:dyDescent="0.25">
      <c r="B15" s="57" t="s">
        <v>421</v>
      </c>
      <c r="C15" s="54"/>
      <c r="D15" s="54"/>
      <c r="E15" s="54"/>
      <c r="F15" s="54"/>
      <c r="G15" s="54"/>
      <c r="H15" s="54"/>
      <c r="I15" s="54"/>
      <c r="J15" s="54"/>
      <c r="K15" s="54"/>
      <c r="L15" s="54"/>
      <c r="M15" s="54"/>
      <c r="N15" s="54"/>
      <c r="O15" s="54"/>
      <c r="P15" s="54"/>
      <c r="Q15" s="54"/>
      <c r="R15" s="59"/>
    </row>
    <row r="16" spans="2:18" x14ac:dyDescent="0.25">
      <c r="B16" s="55" t="s">
        <v>1165</v>
      </c>
      <c r="C16" s="36" t="s">
        <v>2191</v>
      </c>
      <c r="D16" s="36" t="s">
        <v>3856</v>
      </c>
      <c r="E16" s="36" t="s">
        <v>3857</v>
      </c>
      <c r="F16" s="36" t="s">
        <v>3858</v>
      </c>
      <c r="G16" s="36" t="s">
        <v>3368</v>
      </c>
      <c r="H16" s="36" t="s">
        <v>3859</v>
      </c>
      <c r="I16" s="36" t="s">
        <v>3860</v>
      </c>
      <c r="J16" s="36" t="s">
        <v>3861</v>
      </c>
      <c r="K16" s="36" t="s">
        <v>3862</v>
      </c>
      <c r="L16" s="36" t="s">
        <v>3863</v>
      </c>
      <c r="M16" s="36" t="s">
        <v>3864</v>
      </c>
      <c r="N16" s="36" t="s">
        <v>3865</v>
      </c>
      <c r="O16" s="36" t="s">
        <v>3384</v>
      </c>
      <c r="P16" s="36" t="s">
        <v>3866</v>
      </c>
      <c r="Q16" s="36" t="s">
        <v>3867</v>
      </c>
      <c r="R16" s="48" t="s">
        <v>3868</v>
      </c>
    </row>
    <row r="17" spans="2:18" x14ac:dyDescent="0.25">
      <c r="B17" s="56" t="s">
        <v>37</v>
      </c>
      <c r="C17" s="35" t="s">
        <v>1749</v>
      </c>
      <c r="D17" s="35" t="s">
        <v>3869</v>
      </c>
      <c r="E17" s="35" t="s">
        <v>2049</v>
      </c>
      <c r="F17" s="35" t="s">
        <v>3870</v>
      </c>
      <c r="G17" s="35" t="s">
        <v>1773</v>
      </c>
      <c r="H17" s="35" t="s">
        <v>3871</v>
      </c>
      <c r="I17" s="35" t="s">
        <v>2036</v>
      </c>
      <c r="J17" s="35" t="s">
        <v>3872</v>
      </c>
      <c r="K17" s="35" t="s">
        <v>1828</v>
      </c>
      <c r="L17" s="35" t="s">
        <v>3873</v>
      </c>
      <c r="M17" s="35" t="s">
        <v>2034</v>
      </c>
      <c r="N17" s="35" t="s">
        <v>3874</v>
      </c>
      <c r="O17" s="35" t="s">
        <v>1921</v>
      </c>
      <c r="P17" s="35" t="s">
        <v>3875</v>
      </c>
      <c r="Q17" s="35" t="s">
        <v>2603</v>
      </c>
      <c r="R17" s="47" t="s">
        <v>3876</v>
      </c>
    </row>
    <row r="18" spans="2:18" x14ac:dyDescent="0.25">
      <c r="B18" s="57" t="s">
        <v>445</v>
      </c>
      <c r="C18" s="54"/>
      <c r="D18" s="54"/>
      <c r="E18" s="54"/>
      <c r="F18" s="54"/>
      <c r="G18" s="54"/>
      <c r="H18" s="54"/>
      <c r="I18" s="54"/>
      <c r="J18" s="54"/>
      <c r="K18" s="54"/>
      <c r="L18" s="54"/>
      <c r="M18" s="54"/>
      <c r="N18" s="54"/>
      <c r="O18" s="54"/>
      <c r="P18" s="54"/>
      <c r="Q18" s="54"/>
      <c r="R18" s="59"/>
    </row>
    <row r="19" spans="2:18" x14ac:dyDescent="0.25">
      <c r="B19" s="55" t="s">
        <v>1165</v>
      </c>
      <c r="C19" s="36" t="s">
        <v>3877</v>
      </c>
      <c r="D19" s="36" t="s">
        <v>3878</v>
      </c>
      <c r="E19" s="36" t="s">
        <v>3195</v>
      </c>
      <c r="F19" s="36" t="s">
        <v>3879</v>
      </c>
      <c r="G19" s="36" t="s">
        <v>3880</v>
      </c>
      <c r="H19" s="36" t="s">
        <v>3881</v>
      </c>
      <c r="I19" s="36" t="s">
        <v>3191</v>
      </c>
      <c r="J19" s="36" t="s">
        <v>3882</v>
      </c>
      <c r="K19" s="36" t="s">
        <v>2896</v>
      </c>
      <c r="L19" s="36" t="s">
        <v>3883</v>
      </c>
      <c r="M19" s="36" t="s">
        <v>3884</v>
      </c>
      <c r="N19" s="36" t="s">
        <v>3885</v>
      </c>
      <c r="O19" s="36" t="s">
        <v>3886</v>
      </c>
      <c r="P19" s="36" t="s">
        <v>3887</v>
      </c>
      <c r="Q19" s="36" t="s">
        <v>3484</v>
      </c>
      <c r="R19" s="48" t="s">
        <v>3888</v>
      </c>
    </row>
    <row r="20" spans="2:18" x14ac:dyDescent="0.25">
      <c r="B20" s="56" t="s">
        <v>37</v>
      </c>
      <c r="C20" s="35" t="s">
        <v>2564</v>
      </c>
      <c r="D20" s="35" t="s">
        <v>3889</v>
      </c>
      <c r="E20" s="35" t="s">
        <v>2415</v>
      </c>
      <c r="F20" s="35" t="s">
        <v>3890</v>
      </c>
      <c r="G20" s="35" t="s">
        <v>3689</v>
      </c>
      <c r="H20" s="35" t="s">
        <v>3891</v>
      </c>
      <c r="I20" s="35" t="s">
        <v>1785</v>
      </c>
      <c r="J20" s="35" t="s">
        <v>3892</v>
      </c>
      <c r="K20" s="35" t="s">
        <v>2535</v>
      </c>
      <c r="L20" s="35" t="s">
        <v>3893</v>
      </c>
      <c r="M20" s="35" t="s">
        <v>3673</v>
      </c>
      <c r="N20" s="35" t="s">
        <v>3894</v>
      </c>
      <c r="O20" s="35" t="s">
        <v>3079</v>
      </c>
      <c r="P20" s="35" t="s">
        <v>3895</v>
      </c>
      <c r="Q20" s="35" t="s">
        <v>3896</v>
      </c>
      <c r="R20" s="47" t="s">
        <v>3897</v>
      </c>
    </row>
    <row r="21" spans="2:18" x14ac:dyDescent="0.25">
      <c r="B21" s="57" t="s">
        <v>468</v>
      </c>
      <c r="C21" s="54"/>
      <c r="D21" s="54"/>
      <c r="E21" s="54"/>
      <c r="F21" s="54"/>
      <c r="G21" s="54"/>
      <c r="H21" s="54"/>
      <c r="I21" s="54"/>
      <c r="J21" s="54"/>
      <c r="K21" s="54"/>
      <c r="L21" s="54"/>
      <c r="M21" s="54"/>
      <c r="N21" s="54"/>
      <c r="O21" s="54"/>
      <c r="P21" s="54"/>
      <c r="Q21" s="54"/>
      <c r="R21" s="59"/>
    </row>
    <row r="22" spans="2:18" x14ac:dyDescent="0.25">
      <c r="B22" s="55" t="s">
        <v>1165</v>
      </c>
      <c r="C22" s="36" t="s">
        <v>3289</v>
      </c>
      <c r="D22" s="36" t="s">
        <v>3898</v>
      </c>
      <c r="E22" s="36" t="s">
        <v>3899</v>
      </c>
      <c r="F22" s="36" t="s">
        <v>3900</v>
      </c>
      <c r="G22" s="36" t="s">
        <v>3187</v>
      </c>
      <c r="H22" s="36" t="s">
        <v>3901</v>
      </c>
      <c r="I22" s="36" t="s">
        <v>2216</v>
      </c>
      <c r="J22" s="36" t="s">
        <v>3902</v>
      </c>
      <c r="K22" s="36" t="s">
        <v>1838</v>
      </c>
      <c r="L22" s="36" t="s">
        <v>3903</v>
      </c>
      <c r="M22" s="36" t="s">
        <v>3904</v>
      </c>
      <c r="N22" s="36" t="s">
        <v>3905</v>
      </c>
      <c r="O22" s="36" t="s">
        <v>3906</v>
      </c>
      <c r="P22" s="36" t="s">
        <v>3907</v>
      </c>
      <c r="Q22" s="36" t="s">
        <v>3206</v>
      </c>
      <c r="R22" s="48" t="s">
        <v>3908</v>
      </c>
    </row>
    <row r="23" spans="2:18" x14ac:dyDescent="0.25">
      <c r="B23" s="56" t="s">
        <v>37</v>
      </c>
      <c r="C23" s="35" t="s">
        <v>2413</v>
      </c>
      <c r="D23" s="35" t="s">
        <v>3909</v>
      </c>
      <c r="E23" s="35" t="s">
        <v>2537</v>
      </c>
      <c r="F23" s="35" t="s">
        <v>2402</v>
      </c>
      <c r="G23" s="35" t="s">
        <v>2401</v>
      </c>
      <c r="H23" s="35" t="s">
        <v>3910</v>
      </c>
      <c r="I23" s="35" t="s">
        <v>2441</v>
      </c>
      <c r="J23" s="35" t="s">
        <v>3911</v>
      </c>
      <c r="K23" s="35" t="s">
        <v>3089</v>
      </c>
      <c r="L23" s="35" t="s">
        <v>3912</v>
      </c>
      <c r="M23" s="35" t="s">
        <v>3073</v>
      </c>
      <c r="N23" s="35" t="s">
        <v>3913</v>
      </c>
      <c r="O23" s="35" t="s">
        <v>2452</v>
      </c>
      <c r="P23" s="35" t="s">
        <v>3914</v>
      </c>
      <c r="Q23" s="35" t="s">
        <v>3167</v>
      </c>
      <c r="R23" s="47" t="s">
        <v>3915</v>
      </c>
    </row>
    <row r="24" spans="2:18" x14ac:dyDescent="0.25">
      <c r="B24" s="57" t="s">
        <v>488</v>
      </c>
      <c r="C24" s="54"/>
      <c r="D24" s="54"/>
      <c r="E24" s="54"/>
      <c r="F24" s="54"/>
      <c r="G24" s="54"/>
      <c r="H24" s="54"/>
      <c r="I24" s="54"/>
      <c r="J24" s="54"/>
      <c r="K24" s="54"/>
      <c r="L24" s="54"/>
      <c r="M24" s="54"/>
      <c r="N24" s="54"/>
      <c r="O24" s="54"/>
      <c r="P24" s="54"/>
      <c r="Q24" s="54"/>
      <c r="R24" s="59"/>
    </row>
    <row r="25" spans="2:18" x14ac:dyDescent="0.25">
      <c r="B25" s="55" t="s">
        <v>1165</v>
      </c>
      <c r="C25" s="36" t="s">
        <v>1833</v>
      </c>
      <c r="D25" s="36" t="s">
        <v>3916</v>
      </c>
      <c r="E25" s="36" t="s">
        <v>1840</v>
      </c>
      <c r="F25" s="36" t="s">
        <v>3917</v>
      </c>
      <c r="G25" s="36" t="s">
        <v>3918</v>
      </c>
      <c r="H25" s="36" t="s">
        <v>3919</v>
      </c>
      <c r="I25" s="36" t="s">
        <v>3206</v>
      </c>
      <c r="J25" s="36" t="s">
        <v>3920</v>
      </c>
      <c r="K25" s="36" t="s">
        <v>3921</v>
      </c>
      <c r="L25" s="36" t="s">
        <v>3922</v>
      </c>
      <c r="M25" s="36" t="s">
        <v>1738</v>
      </c>
      <c r="N25" s="36" t="s">
        <v>3923</v>
      </c>
      <c r="O25" s="36" t="s">
        <v>1871</v>
      </c>
      <c r="P25" s="36" t="s">
        <v>3924</v>
      </c>
      <c r="Q25" s="36" t="s">
        <v>1939</v>
      </c>
      <c r="R25" s="48" t="s">
        <v>3925</v>
      </c>
    </row>
    <row r="26" spans="2:18" x14ac:dyDescent="0.25">
      <c r="B26" s="58" t="s">
        <v>37</v>
      </c>
      <c r="C26" s="50" t="s">
        <v>2081</v>
      </c>
      <c r="D26" s="50" t="s">
        <v>3926</v>
      </c>
      <c r="E26" s="50" t="s">
        <v>2606</v>
      </c>
      <c r="F26" s="50" t="s">
        <v>3927</v>
      </c>
      <c r="G26" s="50" t="s">
        <v>2099</v>
      </c>
      <c r="H26" s="50" t="s">
        <v>3928</v>
      </c>
      <c r="I26" s="50" t="s">
        <v>3167</v>
      </c>
      <c r="J26" s="50" t="s">
        <v>3929</v>
      </c>
      <c r="K26" s="50" t="s">
        <v>3930</v>
      </c>
      <c r="L26" s="50" t="s">
        <v>3931</v>
      </c>
      <c r="M26" s="50" t="s">
        <v>3212</v>
      </c>
      <c r="N26" s="50" t="s">
        <v>3932</v>
      </c>
      <c r="O26" s="50" t="s">
        <v>3933</v>
      </c>
      <c r="P26" s="50" t="s">
        <v>3934</v>
      </c>
      <c r="Q26" s="50" t="s">
        <v>2639</v>
      </c>
      <c r="R26" s="52" t="s">
        <v>3935</v>
      </c>
    </row>
  </sheetData>
  <mergeCells count="10">
    <mergeCell ref="C2:R2"/>
    <mergeCell ref="C8:R8"/>
    <mergeCell ref="C7:D7"/>
    <mergeCell ref="E7:F7"/>
    <mergeCell ref="G7:H7"/>
    <mergeCell ref="I7:J7"/>
    <mergeCell ref="K7:L7"/>
    <mergeCell ref="M7:N7"/>
    <mergeCell ref="O7:P7"/>
    <mergeCell ref="Q7:R7"/>
  </mergeCells>
  <hyperlinks>
    <hyperlink ref="C2:J2" location="TOC!A1" display="TOC" xr:uid="{00000000-0004-0000-4A00-000000000000}"/>
    <hyperlink ref="C2" location="'Table of contents'!A1" display="Table of Contents" xr:uid="{00000000-0004-0000-4A00-000001000000}"/>
  </hyperlinks>
  <pageMargins left="0.7" right="0.7" top="0.75" bottom="0.75" header="0.3" footer="0.3"/>
  <pageSetup paperSize="9" orientation="portrait"/>
  <drawing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tabColor theme="9"/>
  </sheetPr>
  <dimension ref="B1:AH9"/>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34" ht="9" customHeight="1" x14ac:dyDescent="0.25"/>
    <row r="2" spans="2:34"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4"/>
    </row>
    <row r="3" spans="2:34" ht="7" customHeight="1" x14ac:dyDescent="0.25">
      <c r="B3" s="23"/>
      <c r="AH3" s="25"/>
    </row>
    <row r="4" spans="2:34" ht="13.5" customHeight="1" x14ac:dyDescent="0.3">
      <c r="B4" s="39" t="s">
        <v>3936</v>
      </c>
      <c r="AH4" s="25"/>
    </row>
    <row r="5" spans="2:34" ht="12" customHeight="1" x14ac:dyDescent="0.25">
      <c r="B5" s="41" t="s">
        <v>28</v>
      </c>
      <c r="AH5" s="25"/>
    </row>
    <row r="6" spans="2:34" ht="7" customHeight="1" x14ac:dyDescent="0.25">
      <c r="B6" s="40"/>
      <c r="C6" s="32"/>
      <c r="D6" s="33"/>
      <c r="E6" s="33"/>
      <c r="F6" s="33"/>
      <c r="G6" s="33"/>
      <c r="H6" s="33"/>
      <c r="I6" s="33"/>
      <c r="J6" s="33"/>
      <c r="K6" s="33"/>
      <c r="L6" s="33"/>
      <c r="M6" s="33"/>
      <c r="AH6" s="25"/>
    </row>
    <row r="7" spans="2:34" ht="12" customHeight="1" x14ac:dyDescent="0.25">
      <c r="B7" s="42"/>
      <c r="C7" s="79" t="s">
        <v>74</v>
      </c>
      <c r="D7" s="79" t="s">
        <v>74</v>
      </c>
      <c r="E7" s="79" t="s">
        <v>75</v>
      </c>
      <c r="F7" s="79" t="s">
        <v>75</v>
      </c>
      <c r="G7" s="79" t="s">
        <v>76</v>
      </c>
      <c r="H7" s="79" t="s">
        <v>76</v>
      </c>
      <c r="I7" s="79" t="s">
        <v>77</v>
      </c>
      <c r="J7" s="79" t="s">
        <v>77</v>
      </c>
      <c r="K7" s="79" t="s">
        <v>78</v>
      </c>
      <c r="L7" s="79" t="s">
        <v>78</v>
      </c>
      <c r="M7" s="79" t="s">
        <v>79</v>
      </c>
      <c r="N7" s="79" t="s">
        <v>79</v>
      </c>
      <c r="O7" s="79" t="s">
        <v>80</v>
      </c>
      <c r="P7" s="79" t="s">
        <v>80</v>
      </c>
      <c r="Q7" s="79" t="s">
        <v>81</v>
      </c>
      <c r="R7" s="79" t="s">
        <v>81</v>
      </c>
      <c r="S7" s="79" t="s">
        <v>82</v>
      </c>
      <c r="T7" s="79" t="s">
        <v>82</v>
      </c>
      <c r="U7" s="79" t="s">
        <v>83</v>
      </c>
      <c r="V7" s="79" t="s">
        <v>83</v>
      </c>
      <c r="W7" s="79" t="s">
        <v>84</v>
      </c>
      <c r="X7" s="79" t="s">
        <v>84</v>
      </c>
      <c r="Y7" s="79" t="s">
        <v>85</v>
      </c>
      <c r="Z7" s="79" t="s">
        <v>85</v>
      </c>
      <c r="AA7" s="79" t="s">
        <v>86</v>
      </c>
      <c r="AB7" s="79" t="s">
        <v>86</v>
      </c>
      <c r="AC7" s="79" t="s">
        <v>87</v>
      </c>
      <c r="AD7" s="79" t="s">
        <v>87</v>
      </c>
      <c r="AE7" s="79" t="s">
        <v>88</v>
      </c>
      <c r="AF7" s="79" t="s">
        <v>88</v>
      </c>
      <c r="AG7" s="79" t="s">
        <v>89</v>
      </c>
      <c r="AH7" s="80" t="s">
        <v>89</v>
      </c>
    </row>
    <row r="8" spans="2:34"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8"/>
    </row>
    <row r="9" spans="2:34" x14ac:dyDescent="0.25">
      <c r="B9" s="45" t="s">
        <v>1481</v>
      </c>
      <c r="C9" s="37" t="s">
        <v>1588</v>
      </c>
      <c r="D9" s="37" t="s">
        <v>3937</v>
      </c>
      <c r="E9" s="37" t="s">
        <v>3938</v>
      </c>
      <c r="F9" s="37" t="s">
        <v>3939</v>
      </c>
      <c r="G9" s="37" t="s">
        <v>1586</v>
      </c>
      <c r="H9" s="37" t="s">
        <v>3940</v>
      </c>
      <c r="I9" s="37" t="s">
        <v>3941</v>
      </c>
      <c r="J9" s="37" t="s">
        <v>3942</v>
      </c>
      <c r="K9" s="37" t="s">
        <v>1584</v>
      </c>
      <c r="L9" s="37" t="s">
        <v>3943</v>
      </c>
      <c r="M9" s="37" t="s">
        <v>2748</v>
      </c>
      <c r="N9" s="37" t="s">
        <v>3944</v>
      </c>
      <c r="O9" s="37" t="s">
        <v>2929</v>
      </c>
      <c r="P9" s="37" t="s">
        <v>3945</v>
      </c>
      <c r="Q9" s="37" t="s">
        <v>3946</v>
      </c>
      <c r="R9" s="37" t="s">
        <v>3947</v>
      </c>
      <c r="S9" s="37" t="s">
        <v>3948</v>
      </c>
      <c r="T9" s="37" t="s">
        <v>3949</v>
      </c>
      <c r="U9" s="37" t="s">
        <v>3592</v>
      </c>
      <c r="V9" s="37" t="s">
        <v>3950</v>
      </c>
      <c r="W9" s="37" t="s">
        <v>3951</v>
      </c>
      <c r="X9" s="37" t="s">
        <v>3952</v>
      </c>
      <c r="Y9" s="37" t="s">
        <v>3953</v>
      </c>
      <c r="Z9" s="37" t="s">
        <v>3954</v>
      </c>
      <c r="AA9" s="37" t="s">
        <v>3248</v>
      </c>
      <c r="AB9" s="37" t="s">
        <v>3955</v>
      </c>
      <c r="AC9" s="37" t="s">
        <v>2768</v>
      </c>
      <c r="AD9" s="37" t="s">
        <v>3956</v>
      </c>
      <c r="AE9" s="37" t="s">
        <v>3957</v>
      </c>
      <c r="AF9" s="37" t="s">
        <v>3958</v>
      </c>
      <c r="AG9" s="37" t="s">
        <v>3959</v>
      </c>
      <c r="AH9" s="49" t="s">
        <v>3960</v>
      </c>
    </row>
  </sheetData>
  <mergeCells count="18">
    <mergeCell ref="C8:AH8"/>
    <mergeCell ref="C7:D7"/>
    <mergeCell ref="E7:F7"/>
    <mergeCell ref="G7:H7"/>
    <mergeCell ref="I7:J7"/>
    <mergeCell ref="K7:L7"/>
    <mergeCell ref="M7:N7"/>
    <mergeCell ref="O7:P7"/>
    <mergeCell ref="Q7:R7"/>
    <mergeCell ref="S7:T7"/>
    <mergeCell ref="U7:V7"/>
    <mergeCell ref="W7:X7"/>
    <mergeCell ref="Y7:Z7"/>
    <mergeCell ref="AA7:AB7"/>
    <mergeCell ref="AC7:AD7"/>
    <mergeCell ref="AE7:AF7"/>
    <mergeCell ref="AG7:AH7"/>
    <mergeCell ref="C2:AH2"/>
  </mergeCells>
  <hyperlinks>
    <hyperlink ref="C2:J2" location="TOC!A1" display="TOC" xr:uid="{00000000-0004-0000-4B00-000000000000}"/>
    <hyperlink ref="C2" location="'Table of contents'!A1" display="Table of Contents" xr:uid="{00000000-0004-0000-4B00-000001000000}"/>
  </hyperlinks>
  <pageMargins left="0.7" right="0.7" top="0.75" bottom="0.75" header="0.3" footer="0.3"/>
  <pageSetup paperSize="9" orientation="portrait"/>
  <drawing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tabColor theme="9"/>
  </sheetPr>
  <dimension ref="B1:AT10"/>
  <sheetViews>
    <sheetView showGridLines="0" showRowColHeaders="0" workbookViewId="0">
      <pane xSplit="2" ySplit="8" topLeftCell="C9" activePane="bottomRight" state="frozen"/>
      <selection pane="topRight" activeCell="B1" sqref="B1"/>
      <selection pane="bottomLeft" activeCell="A6" sqref="A6"/>
      <selection pane="bottomRight" activeCell="B10" sqref="B10"/>
    </sheetView>
  </sheetViews>
  <sheetFormatPr defaultColWidth="12" defaultRowHeight="10.5" x14ac:dyDescent="0.25"/>
  <cols>
    <col min="1" max="1" width="1.5" customWidth="1"/>
    <col min="2" max="2" width="35.875" customWidth="1"/>
  </cols>
  <sheetData>
    <row r="1" spans="2:46" ht="9" customHeight="1" x14ac:dyDescent="0.25"/>
    <row r="2" spans="2:4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4"/>
    </row>
    <row r="3" spans="2:46" ht="7" customHeight="1" x14ac:dyDescent="0.25">
      <c r="B3" s="23"/>
      <c r="AT3" s="25"/>
    </row>
    <row r="4" spans="2:46" ht="13.5" customHeight="1" x14ac:dyDescent="0.3">
      <c r="B4" s="39" t="s">
        <v>3961</v>
      </c>
      <c r="AT4" s="25"/>
    </row>
    <row r="5" spans="2:46" ht="12" customHeight="1" x14ac:dyDescent="0.25">
      <c r="B5" s="41" t="s">
        <v>28</v>
      </c>
      <c r="AT5" s="25"/>
    </row>
    <row r="6" spans="2:46" ht="7" customHeight="1" x14ac:dyDescent="0.25">
      <c r="B6" s="40"/>
      <c r="C6" s="32"/>
      <c r="D6" s="33"/>
      <c r="E6" s="33"/>
      <c r="F6" s="33"/>
      <c r="G6" s="33"/>
      <c r="H6" s="33"/>
      <c r="I6" s="33"/>
      <c r="J6" s="33"/>
      <c r="K6" s="33"/>
      <c r="L6" s="33"/>
      <c r="M6" s="33"/>
      <c r="AT6" s="25"/>
    </row>
    <row r="7" spans="2:46"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80" t="s">
        <v>87</v>
      </c>
    </row>
    <row r="8" spans="2:46"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8"/>
    </row>
    <row r="9" spans="2:46" ht="21" x14ac:dyDescent="0.25">
      <c r="B9" s="45" t="s">
        <v>510</v>
      </c>
      <c r="C9" s="37" t="s">
        <v>3962</v>
      </c>
      <c r="D9" s="37" t="s">
        <v>3963</v>
      </c>
      <c r="E9" s="37" t="s">
        <v>1647</v>
      </c>
      <c r="F9" s="37" t="s">
        <v>3964</v>
      </c>
      <c r="G9" s="37" t="s">
        <v>2776</v>
      </c>
      <c r="H9" s="37" t="s">
        <v>3965</v>
      </c>
      <c r="I9" s="37" t="s">
        <v>1647</v>
      </c>
      <c r="J9" s="37" t="s">
        <v>3966</v>
      </c>
      <c r="K9" s="37" t="s">
        <v>3967</v>
      </c>
      <c r="L9" s="37" t="s">
        <v>3968</v>
      </c>
      <c r="M9" s="37" t="s">
        <v>3969</v>
      </c>
      <c r="N9" s="37" t="s">
        <v>3970</v>
      </c>
      <c r="O9" s="37" t="s">
        <v>3971</v>
      </c>
      <c r="P9" s="37" t="s">
        <v>3972</v>
      </c>
      <c r="Q9" s="37" t="s">
        <v>2319</v>
      </c>
      <c r="R9" s="37" t="s">
        <v>3973</v>
      </c>
      <c r="S9" s="37" t="s">
        <v>1647</v>
      </c>
      <c r="T9" s="37" t="s">
        <v>3974</v>
      </c>
      <c r="U9" s="37" t="s">
        <v>3975</v>
      </c>
      <c r="V9" s="37" t="s">
        <v>3976</v>
      </c>
      <c r="W9" s="37" t="s">
        <v>3977</v>
      </c>
      <c r="X9" s="37" t="s">
        <v>3978</v>
      </c>
      <c r="Y9" s="37" t="s">
        <v>3197</v>
      </c>
      <c r="Z9" s="37" t="s">
        <v>3979</v>
      </c>
      <c r="AA9" s="37" t="s">
        <v>3980</v>
      </c>
      <c r="AB9" s="37" t="s">
        <v>3981</v>
      </c>
      <c r="AC9" s="37" t="s">
        <v>3864</v>
      </c>
      <c r="AD9" s="37" t="s">
        <v>3982</v>
      </c>
      <c r="AE9" s="37" t="s">
        <v>3983</v>
      </c>
      <c r="AF9" s="37" t="s">
        <v>3984</v>
      </c>
      <c r="AG9" s="37" t="s">
        <v>2986</v>
      </c>
      <c r="AH9" s="37" t="s">
        <v>3985</v>
      </c>
      <c r="AI9" s="37" t="s">
        <v>3986</v>
      </c>
      <c r="AJ9" s="37" t="s">
        <v>3987</v>
      </c>
      <c r="AK9" s="37" t="s">
        <v>3988</v>
      </c>
      <c r="AL9" s="37" t="s">
        <v>3989</v>
      </c>
      <c r="AM9" s="37" t="s">
        <v>1594</v>
      </c>
      <c r="AN9" s="37" t="s">
        <v>3990</v>
      </c>
      <c r="AO9" s="37" t="s">
        <v>3991</v>
      </c>
      <c r="AP9" s="37" t="s">
        <v>3992</v>
      </c>
      <c r="AQ9" s="37" t="s">
        <v>2922</v>
      </c>
      <c r="AR9" s="37" t="s">
        <v>3993</v>
      </c>
      <c r="AS9" s="37" t="s">
        <v>1667</v>
      </c>
      <c r="AT9" s="49" t="s">
        <v>3994</v>
      </c>
    </row>
    <row r="10" spans="2:46" x14ac:dyDescent="0.25">
      <c r="B10" t="s">
        <v>4309</v>
      </c>
    </row>
  </sheetData>
  <mergeCells count="24">
    <mergeCell ref="AO7:AP7"/>
    <mergeCell ref="AQ7:AR7"/>
    <mergeCell ref="AS7:AT7"/>
    <mergeCell ref="AE7:AF7"/>
    <mergeCell ref="AG7:AH7"/>
    <mergeCell ref="AI7:AJ7"/>
    <mergeCell ref="AK7:AL7"/>
    <mergeCell ref="AM7:AN7"/>
    <mergeCell ref="C2:AT2"/>
    <mergeCell ref="C8:AT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C00-000000000000}"/>
    <hyperlink ref="C2" location="'Table of contents'!A1" display="Table of Contents" xr:uid="{00000000-0004-0000-4C00-000001000000}"/>
  </hyperlinks>
  <pageMargins left="0.7" right="0.7" top="0.75" bottom="0.75" header="0.3" footer="0.3"/>
  <pageSetup paperSize="9" orientation="portrait"/>
  <drawing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tabColor theme="9"/>
  </sheetPr>
  <dimension ref="B1:AT10"/>
  <sheetViews>
    <sheetView showGridLines="0" showRowColHeaders="0" workbookViewId="0">
      <pane xSplit="2" ySplit="8" topLeftCell="C9" activePane="bottomRight" state="frozen"/>
      <selection pane="topRight" activeCell="B1" sqref="B1"/>
      <selection pane="bottomLeft" activeCell="A6" sqref="A6"/>
      <selection pane="bottomRight" activeCell="B10" sqref="B10"/>
    </sheetView>
  </sheetViews>
  <sheetFormatPr defaultColWidth="12" defaultRowHeight="10.5" x14ac:dyDescent="0.25"/>
  <cols>
    <col min="1" max="1" width="1.5" customWidth="1"/>
    <col min="2" max="2" width="35.875" customWidth="1"/>
  </cols>
  <sheetData>
    <row r="1" spans="2:46" ht="9" customHeight="1" x14ac:dyDescent="0.25"/>
    <row r="2" spans="2:4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3"/>
      <c r="AA2" s="73"/>
      <c r="AB2" s="73"/>
      <c r="AC2" s="73"/>
      <c r="AD2" s="73"/>
      <c r="AE2" s="73"/>
      <c r="AF2" s="73"/>
      <c r="AG2" s="73"/>
      <c r="AH2" s="73"/>
      <c r="AI2" s="73"/>
      <c r="AJ2" s="73"/>
      <c r="AK2" s="73"/>
      <c r="AL2" s="73"/>
      <c r="AM2" s="73"/>
      <c r="AN2" s="73"/>
      <c r="AO2" s="73"/>
      <c r="AP2" s="73"/>
      <c r="AQ2" s="73"/>
      <c r="AR2" s="73"/>
      <c r="AS2" s="73"/>
      <c r="AT2" s="74"/>
    </row>
    <row r="3" spans="2:46" ht="7" customHeight="1" x14ac:dyDescent="0.25">
      <c r="B3" s="23"/>
      <c r="AT3" s="25"/>
    </row>
    <row r="4" spans="2:46" ht="13.5" customHeight="1" x14ac:dyDescent="0.3">
      <c r="B4" s="39" t="s">
        <v>3995</v>
      </c>
      <c r="AT4" s="25"/>
    </row>
    <row r="5" spans="2:46" ht="12" customHeight="1" x14ac:dyDescent="0.25">
      <c r="B5" s="41" t="s">
        <v>28</v>
      </c>
      <c r="AT5" s="25"/>
    </row>
    <row r="6" spans="2:46" ht="7" customHeight="1" x14ac:dyDescent="0.25">
      <c r="B6" s="40"/>
      <c r="C6" s="32"/>
      <c r="D6" s="33"/>
      <c r="E6" s="33"/>
      <c r="F6" s="33"/>
      <c r="G6" s="33"/>
      <c r="H6" s="33"/>
      <c r="I6" s="33"/>
      <c r="J6" s="33"/>
      <c r="K6" s="33"/>
      <c r="L6" s="33"/>
      <c r="M6" s="33"/>
      <c r="AT6" s="25"/>
    </row>
    <row r="7" spans="2:46" ht="12" customHeight="1" x14ac:dyDescent="0.25">
      <c r="B7" s="42"/>
      <c r="C7" s="79" t="s">
        <v>66</v>
      </c>
      <c r="D7" s="79" t="s">
        <v>66</v>
      </c>
      <c r="E7" s="79" t="s">
        <v>67</v>
      </c>
      <c r="F7" s="79" t="s">
        <v>67</v>
      </c>
      <c r="G7" s="79" t="s">
        <v>68</v>
      </c>
      <c r="H7" s="79" t="s">
        <v>68</v>
      </c>
      <c r="I7" s="79" t="s">
        <v>69</v>
      </c>
      <c r="J7" s="79" t="s">
        <v>69</v>
      </c>
      <c r="K7" s="79" t="s">
        <v>70</v>
      </c>
      <c r="L7" s="79" t="s">
        <v>70</v>
      </c>
      <c r="M7" s="79" t="s">
        <v>71</v>
      </c>
      <c r="N7" s="79" t="s">
        <v>71</v>
      </c>
      <c r="O7" s="79" t="s">
        <v>72</v>
      </c>
      <c r="P7" s="79" t="s">
        <v>72</v>
      </c>
      <c r="Q7" s="79" t="s">
        <v>73</v>
      </c>
      <c r="R7" s="79" t="s">
        <v>73</v>
      </c>
      <c r="S7" s="79" t="s">
        <v>74</v>
      </c>
      <c r="T7" s="79" t="s">
        <v>74</v>
      </c>
      <c r="U7" s="79" t="s">
        <v>75</v>
      </c>
      <c r="V7" s="79" t="s">
        <v>75</v>
      </c>
      <c r="W7" s="79" t="s">
        <v>76</v>
      </c>
      <c r="X7" s="79" t="s">
        <v>76</v>
      </c>
      <c r="Y7" s="79" t="s">
        <v>77</v>
      </c>
      <c r="Z7" s="79" t="s">
        <v>77</v>
      </c>
      <c r="AA7" s="79" t="s">
        <v>78</v>
      </c>
      <c r="AB7" s="79" t="s">
        <v>78</v>
      </c>
      <c r="AC7" s="79" t="s">
        <v>79</v>
      </c>
      <c r="AD7" s="79" t="s">
        <v>79</v>
      </c>
      <c r="AE7" s="79" t="s">
        <v>80</v>
      </c>
      <c r="AF7" s="79" t="s">
        <v>80</v>
      </c>
      <c r="AG7" s="79" t="s">
        <v>81</v>
      </c>
      <c r="AH7" s="79" t="s">
        <v>81</v>
      </c>
      <c r="AI7" s="79" t="s">
        <v>82</v>
      </c>
      <c r="AJ7" s="79" t="s">
        <v>82</v>
      </c>
      <c r="AK7" s="79" t="s">
        <v>83</v>
      </c>
      <c r="AL7" s="79" t="s">
        <v>83</v>
      </c>
      <c r="AM7" s="79" t="s">
        <v>84</v>
      </c>
      <c r="AN7" s="79" t="s">
        <v>84</v>
      </c>
      <c r="AO7" s="79" t="s">
        <v>85</v>
      </c>
      <c r="AP7" s="79" t="s">
        <v>85</v>
      </c>
      <c r="AQ7" s="79" t="s">
        <v>86</v>
      </c>
      <c r="AR7" s="79" t="s">
        <v>86</v>
      </c>
      <c r="AS7" s="79" t="s">
        <v>87</v>
      </c>
      <c r="AT7" s="80" t="s">
        <v>87</v>
      </c>
    </row>
    <row r="8" spans="2:46" x14ac:dyDescent="0.25">
      <c r="B8" s="38"/>
      <c r="C8" s="75" t="s">
        <v>1560</v>
      </c>
      <c r="D8" s="76"/>
      <c r="E8" s="76"/>
      <c r="F8" s="76"/>
      <c r="G8" s="76"/>
      <c r="H8" s="76"/>
      <c r="I8" s="76"/>
      <c r="J8" s="76"/>
      <c r="K8" s="76"/>
      <c r="L8" s="76"/>
      <c r="M8" s="76"/>
      <c r="N8" s="77"/>
      <c r="O8" s="77"/>
      <c r="P8" s="77"/>
      <c r="Q8" s="77"/>
      <c r="R8" s="77"/>
      <c r="S8" s="77"/>
      <c r="T8" s="77"/>
      <c r="U8" s="77"/>
      <c r="V8" s="77"/>
      <c r="W8" s="77"/>
      <c r="X8" s="77"/>
      <c r="Y8" s="77"/>
      <c r="Z8" s="77"/>
      <c r="AA8" s="77"/>
      <c r="AB8" s="77"/>
      <c r="AC8" s="77"/>
      <c r="AD8" s="77"/>
      <c r="AE8" s="77"/>
      <c r="AF8" s="77"/>
      <c r="AG8" s="77"/>
      <c r="AH8" s="77"/>
      <c r="AI8" s="77"/>
      <c r="AJ8" s="77"/>
      <c r="AK8" s="77"/>
      <c r="AL8" s="77"/>
      <c r="AM8" s="77"/>
      <c r="AN8" s="77"/>
      <c r="AO8" s="77"/>
      <c r="AP8" s="77"/>
      <c r="AQ8" s="77"/>
      <c r="AR8" s="77"/>
      <c r="AS8" s="77"/>
      <c r="AT8" s="78"/>
    </row>
    <row r="9" spans="2:46" ht="21" x14ac:dyDescent="0.25">
      <c r="B9" s="45" t="s">
        <v>510</v>
      </c>
      <c r="C9" s="37" t="s">
        <v>3996</v>
      </c>
      <c r="D9" s="37" t="s">
        <v>3997</v>
      </c>
      <c r="E9" s="37" t="s">
        <v>1647</v>
      </c>
      <c r="F9" s="37" t="s">
        <v>3998</v>
      </c>
      <c r="G9" s="37" t="s">
        <v>3999</v>
      </c>
      <c r="H9" s="37" t="s">
        <v>4000</v>
      </c>
      <c r="I9" s="37" t="s">
        <v>1647</v>
      </c>
      <c r="J9" s="37" t="s">
        <v>3974</v>
      </c>
      <c r="K9" s="37" t="s">
        <v>1647</v>
      </c>
      <c r="L9" s="37" t="s">
        <v>4001</v>
      </c>
      <c r="M9" s="37" t="s">
        <v>1647</v>
      </c>
      <c r="N9" s="37" t="s">
        <v>3974</v>
      </c>
      <c r="O9" s="37" t="s">
        <v>3969</v>
      </c>
      <c r="P9" s="37" t="s">
        <v>3970</v>
      </c>
      <c r="Q9" s="37" t="s">
        <v>2319</v>
      </c>
      <c r="R9" s="37" t="s">
        <v>4002</v>
      </c>
      <c r="S9" s="37" t="s">
        <v>1647</v>
      </c>
      <c r="T9" s="37" t="s">
        <v>3974</v>
      </c>
      <c r="U9" s="37" t="s">
        <v>1675</v>
      </c>
      <c r="V9" s="37" t="s">
        <v>4003</v>
      </c>
      <c r="W9" s="37" t="s">
        <v>4004</v>
      </c>
      <c r="X9" s="37" t="s">
        <v>4005</v>
      </c>
      <c r="Y9" s="37" t="s">
        <v>4006</v>
      </c>
      <c r="Z9" s="37" t="s">
        <v>4007</v>
      </c>
      <c r="AA9" s="37" t="s">
        <v>4008</v>
      </c>
      <c r="AB9" s="37" t="s">
        <v>4009</v>
      </c>
      <c r="AC9" s="37" t="s">
        <v>4010</v>
      </c>
      <c r="AD9" s="37" t="s">
        <v>4011</v>
      </c>
      <c r="AE9" s="37" t="s">
        <v>4012</v>
      </c>
      <c r="AF9" s="37" t="s">
        <v>4013</v>
      </c>
      <c r="AG9" s="37" t="s">
        <v>2986</v>
      </c>
      <c r="AH9" s="37" t="s">
        <v>3985</v>
      </c>
      <c r="AI9" s="37" t="s">
        <v>3953</v>
      </c>
      <c r="AJ9" s="37" t="s">
        <v>4014</v>
      </c>
      <c r="AK9" s="37" t="s">
        <v>2756</v>
      </c>
      <c r="AL9" s="37" t="s">
        <v>4015</v>
      </c>
      <c r="AM9" s="37" t="s">
        <v>1588</v>
      </c>
      <c r="AN9" s="37" t="s">
        <v>4016</v>
      </c>
      <c r="AO9" s="37" t="s">
        <v>4017</v>
      </c>
      <c r="AP9" s="37" t="s">
        <v>4018</v>
      </c>
      <c r="AQ9" s="37" t="s">
        <v>4019</v>
      </c>
      <c r="AR9" s="37" t="s">
        <v>4020</v>
      </c>
      <c r="AS9" s="37" t="s">
        <v>1667</v>
      </c>
      <c r="AT9" s="49" t="s">
        <v>3994</v>
      </c>
    </row>
    <row r="10" spans="2:46" x14ac:dyDescent="0.25">
      <c r="B10" t="s">
        <v>4309</v>
      </c>
    </row>
  </sheetData>
  <mergeCells count="24">
    <mergeCell ref="AO7:AP7"/>
    <mergeCell ref="AQ7:AR7"/>
    <mergeCell ref="AS7:AT7"/>
    <mergeCell ref="AE7:AF7"/>
    <mergeCell ref="AG7:AH7"/>
    <mergeCell ref="AI7:AJ7"/>
    <mergeCell ref="AK7:AL7"/>
    <mergeCell ref="AM7:AN7"/>
    <mergeCell ref="C2:AT2"/>
    <mergeCell ref="C8:AT8"/>
    <mergeCell ref="C7:D7"/>
    <mergeCell ref="E7:F7"/>
    <mergeCell ref="G7:H7"/>
    <mergeCell ref="I7:J7"/>
    <mergeCell ref="K7:L7"/>
    <mergeCell ref="M7:N7"/>
    <mergeCell ref="O7:P7"/>
    <mergeCell ref="Q7:R7"/>
    <mergeCell ref="S7:T7"/>
    <mergeCell ref="U7:V7"/>
    <mergeCell ref="W7:X7"/>
    <mergeCell ref="Y7:Z7"/>
    <mergeCell ref="AA7:AB7"/>
    <mergeCell ref="AC7:AD7"/>
  </mergeCells>
  <hyperlinks>
    <hyperlink ref="C2:J2" location="TOC!A1" display="TOC" xr:uid="{00000000-0004-0000-4D00-000000000000}"/>
    <hyperlink ref="C2" location="'Table of contents'!A1" display="Table of Contents" xr:uid="{00000000-0004-0000-4D00-000001000000}"/>
  </hyperlinks>
  <pageMargins left="0.7" right="0.7" top="0.75" bottom="0.75" header="0.3" footer="0.3"/>
  <pageSetup paperSize="9" orientation="portrait"/>
  <drawing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tabColor theme="9"/>
  </sheetPr>
  <dimension ref="B1:P14"/>
  <sheetViews>
    <sheetView showGridLines="0" showRowColHeaders="0" workbookViewId="0">
      <pane xSplit="2" ySplit="8" topLeftCell="C9" activePane="bottomRight" state="frozen"/>
      <selection pane="topRight" activeCell="B1" sqref="B1"/>
      <selection pane="bottomLeft" activeCell="A6" sqref="A6"/>
      <selection pane="bottomRight" activeCell="B14" sqref="B14"/>
    </sheetView>
  </sheetViews>
  <sheetFormatPr defaultColWidth="12" defaultRowHeight="10.5" x14ac:dyDescent="0.25"/>
  <cols>
    <col min="1" max="1" width="1.5" customWidth="1"/>
    <col min="2" max="2" width="35.875" customWidth="1"/>
  </cols>
  <sheetData>
    <row r="1" spans="2:16" ht="9" customHeight="1" x14ac:dyDescent="0.25"/>
    <row r="2" spans="2:16" ht="40" customHeight="1" x14ac:dyDescent="0.25">
      <c r="B2" s="46"/>
      <c r="C2" s="72" t="s">
        <v>0</v>
      </c>
      <c r="D2" s="73"/>
      <c r="E2" s="73"/>
      <c r="F2" s="73"/>
      <c r="G2" s="73"/>
      <c r="H2" s="73"/>
      <c r="I2" s="73"/>
      <c r="J2" s="73"/>
      <c r="K2" s="73"/>
      <c r="L2" s="73"/>
      <c r="M2" s="73"/>
      <c r="N2" s="73"/>
      <c r="O2" s="73"/>
      <c r="P2" s="74"/>
    </row>
    <row r="3" spans="2:16" ht="7" customHeight="1" x14ac:dyDescent="0.25">
      <c r="B3" s="23"/>
      <c r="P3" s="25"/>
    </row>
    <row r="4" spans="2:16" ht="13.5" customHeight="1" x14ac:dyDescent="0.3">
      <c r="B4" s="39" t="s">
        <v>4021</v>
      </c>
      <c r="P4" s="25"/>
    </row>
    <row r="5" spans="2:16" ht="12" customHeight="1" x14ac:dyDescent="0.25">
      <c r="B5" s="41" t="s">
        <v>28</v>
      </c>
      <c r="P5" s="25"/>
    </row>
    <row r="6" spans="2:16" ht="7" customHeight="1" x14ac:dyDescent="0.25">
      <c r="B6" s="40"/>
      <c r="C6" s="32"/>
      <c r="D6" s="33"/>
      <c r="E6" s="33"/>
      <c r="F6" s="33"/>
      <c r="G6" s="33"/>
      <c r="H6" s="33"/>
      <c r="I6" s="33"/>
      <c r="J6" s="33"/>
      <c r="K6" s="33"/>
      <c r="L6" s="33"/>
      <c r="M6" s="33"/>
      <c r="P6" s="25"/>
    </row>
    <row r="7" spans="2:16" ht="12" customHeight="1" x14ac:dyDescent="0.25">
      <c r="B7" s="42"/>
      <c r="C7" s="79" t="s">
        <v>907</v>
      </c>
      <c r="D7" s="79" t="s">
        <v>907</v>
      </c>
      <c r="E7" s="79" t="s">
        <v>908</v>
      </c>
      <c r="F7" s="79" t="s">
        <v>908</v>
      </c>
      <c r="G7" s="79" t="s">
        <v>909</v>
      </c>
      <c r="H7" s="79" t="s">
        <v>909</v>
      </c>
      <c r="I7" s="79" t="s">
        <v>910</v>
      </c>
      <c r="J7" s="79" t="s">
        <v>910</v>
      </c>
      <c r="K7" s="79" t="s">
        <v>911</v>
      </c>
      <c r="L7" s="79" t="s">
        <v>911</v>
      </c>
      <c r="M7" s="79" t="s">
        <v>912</v>
      </c>
      <c r="N7" s="79" t="s">
        <v>912</v>
      </c>
      <c r="O7" s="79" t="s">
        <v>913</v>
      </c>
      <c r="P7" s="80" t="s">
        <v>913</v>
      </c>
    </row>
    <row r="8" spans="2:16" x14ac:dyDescent="0.25">
      <c r="B8" s="38"/>
      <c r="C8" s="75" t="s">
        <v>1560</v>
      </c>
      <c r="D8" s="76"/>
      <c r="E8" s="76"/>
      <c r="F8" s="76"/>
      <c r="G8" s="76"/>
      <c r="H8" s="76"/>
      <c r="I8" s="76"/>
      <c r="J8" s="76"/>
      <c r="K8" s="76"/>
      <c r="L8" s="76"/>
      <c r="M8" s="76"/>
      <c r="N8" s="77"/>
      <c r="O8" s="77"/>
      <c r="P8" s="78"/>
    </row>
    <row r="9" spans="2:16" x14ac:dyDescent="0.25">
      <c r="B9" s="43" t="s">
        <v>373</v>
      </c>
      <c r="C9" s="36" t="s">
        <v>1696</v>
      </c>
      <c r="D9" s="36" t="s">
        <v>4022</v>
      </c>
      <c r="E9" s="36" t="s">
        <v>2711</v>
      </c>
      <c r="F9" s="36" t="s">
        <v>4023</v>
      </c>
      <c r="G9" s="36" t="s">
        <v>1817</v>
      </c>
      <c r="H9" s="36" t="s">
        <v>4024</v>
      </c>
      <c r="I9" s="36" t="s">
        <v>1633</v>
      </c>
      <c r="J9" s="36" t="s">
        <v>4025</v>
      </c>
      <c r="K9" s="36" t="s">
        <v>3254</v>
      </c>
      <c r="L9" s="36" t="s">
        <v>4026</v>
      </c>
      <c r="M9" s="36" t="s">
        <v>3796</v>
      </c>
      <c r="N9" s="36" t="s">
        <v>4027</v>
      </c>
      <c r="O9" s="36" t="s">
        <v>2021</v>
      </c>
      <c r="P9" s="48" t="s">
        <v>4028</v>
      </c>
    </row>
    <row r="10" spans="2:16" x14ac:dyDescent="0.25">
      <c r="B10" s="44" t="s">
        <v>398</v>
      </c>
      <c r="C10" s="35" t="s">
        <v>2558</v>
      </c>
      <c r="D10" s="35" t="s">
        <v>4029</v>
      </c>
      <c r="E10" s="35" t="s">
        <v>2032</v>
      </c>
      <c r="F10" s="35" t="s">
        <v>4030</v>
      </c>
      <c r="G10" s="35" t="s">
        <v>2596</v>
      </c>
      <c r="H10" s="35" t="s">
        <v>4031</v>
      </c>
      <c r="I10" s="35" t="s">
        <v>4032</v>
      </c>
      <c r="J10" s="35" t="s">
        <v>4033</v>
      </c>
      <c r="K10" s="35" t="s">
        <v>1783</v>
      </c>
      <c r="L10" s="35" t="s">
        <v>4034</v>
      </c>
      <c r="M10" s="35" t="s">
        <v>2571</v>
      </c>
      <c r="N10" s="35" t="s">
        <v>4035</v>
      </c>
      <c r="O10" s="35" t="s">
        <v>2049</v>
      </c>
      <c r="P10" s="47" t="s">
        <v>4036</v>
      </c>
    </row>
    <row r="11" spans="2:16" x14ac:dyDescent="0.25">
      <c r="B11" s="43" t="s">
        <v>421</v>
      </c>
      <c r="C11" s="36" t="s">
        <v>1912</v>
      </c>
      <c r="D11" s="36" t="s">
        <v>4037</v>
      </c>
      <c r="E11" s="36" t="s">
        <v>1826</v>
      </c>
      <c r="F11" s="36" t="s">
        <v>4038</v>
      </c>
      <c r="G11" s="36" t="s">
        <v>2049</v>
      </c>
      <c r="H11" s="36" t="s">
        <v>4039</v>
      </c>
      <c r="I11" s="36" t="s">
        <v>1927</v>
      </c>
      <c r="J11" s="36" t="s">
        <v>4040</v>
      </c>
      <c r="K11" s="36" t="s">
        <v>4041</v>
      </c>
      <c r="L11" s="36" t="s">
        <v>4042</v>
      </c>
      <c r="M11" s="36" t="s">
        <v>1783</v>
      </c>
      <c r="N11" s="36" t="s">
        <v>4043</v>
      </c>
      <c r="O11" s="36" t="s">
        <v>4044</v>
      </c>
      <c r="P11" s="48" t="s">
        <v>4045</v>
      </c>
    </row>
    <row r="12" spans="2:16" x14ac:dyDescent="0.25">
      <c r="B12" s="44" t="s">
        <v>445</v>
      </c>
      <c r="C12" s="35" t="s">
        <v>3050</v>
      </c>
      <c r="D12" s="35" t="s">
        <v>4046</v>
      </c>
      <c r="E12" s="35" t="s">
        <v>1749</v>
      </c>
      <c r="F12" s="35" t="s">
        <v>4047</v>
      </c>
      <c r="G12" s="35" t="s">
        <v>2707</v>
      </c>
      <c r="H12" s="35" t="s">
        <v>4048</v>
      </c>
      <c r="I12" s="35" t="s">
        <v>1807</v>
      </c>
      <c r="J12" s="35" t="s">
        <v>4049</v>
      </c>
      <c r="K12" s="35" t="s">
        <v>2661</v>
      </c>
      <c r="L12" s="35" t="s">
        <v>4050</v>
      </c>
      <c r="M12" s="35" t="s">
        <v>2555</v>
      </c>
      <c r="N12" s="35" t="s">
        <v>4051</v>
      </c>
      <c r="O12" s="35" t="s">
        <v>2576</v>
      </c>
      <c r="P12" s="47" t="s">
        <v>4052</v>
      </c>
    </row>
    <row r="13" spans="2:16" x14ac:dyDescent="0.25">
      <c r="B13" s="45" t="s">
        <v>942</v>
      </c>
      <c r="C13" s="37" t="s">
        <v>2000</v>
      </c>
      <c r="D13" s="37" t="s">
        <v>4053</v>
      </c>
      <c r="E13" s="37" t="s">
        <v>1637</v>
      </c>
      <c r="F13" s="37" t="s">
        <v>4054</v>
      </c>
      <c r="G13" s="37" t="s">
        <v>1796</v>
      </c>
      <c r="H13" s="37" t="s">
        <v>4055</v>
      </c>
      <c r="I13" s="37" t="s">
        <v>1696</v>
      </c>
      <c r="J13" s="37" t="s">
        <v>4056</v>
      </c>
      <c r="K13" s="37" t="s">
        <v>1694</v>
      </c>
      <c r="L13" s="37" t="s">
        <v>4057</v>
      </c>
      <c r="M13" s="37" t="s">
        <v>1604</v>
      </c>
      <c r="N13" s="37" t="s">
        <v>4058</v>
      </c>
      <c r="O13" s="37" t="s">
        <v>1794</v>
      </c>
      <c r="P13" s="49" t="s">
        <v>4059</v>
      </c>
    </row>
    <row r="14" spans="2:16" x14ac:dyDescent="0.25">
      <c r="B14" t="s">
        <v>4309</v>
      </c>
    </row>
  </sheetData>
  <mergeCells count="9">
    <mergeCell ref="C2:P2"/>
    <mergeCell ref="C8:P8"/>
    <mergeCell ref="C7:D7"/>
    <mergeCell ref="E7:F7"/>
    <mergeCell ref="G7:H7"/>
    <mergeCell ref="I7:J7"/>
    <mergeCell ref="K7:L7"/>
    <mergeCell ref="M7:N7"/>
    <mergeCell ref="O7:P7"/>
  </mergeCells>
  <hyperlinks>
    <hyperlink ref="C2:J2" location="TOC!A1" display="TOC" xr:uid="{00000000-0004-0000-4E00-000000000000}"/>
    <hyperlink ref="C2" location="'Table of contents'!A1" display="Table of Contents" xr:uid="{00000000-0004-0000-4E00-000001000000}"/>
  </hyperlinks>
  <pageMargins left="0.7" right="0.7" top="0.75" bottom="0.75" header="0.3" footer="0.3"/>
  <pageSetup paperSize="9" orientation="portrait"/>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sheetPr>
  <dimension ref="B1:Z11"/>
  <sheetViews>
    <sheetView showGridLines="0" showRowColHeaders="0" workbookViewId="0">
      <pane xSplit="2" ySplit="8" topLeftCell="D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232</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233</v>
      </c>
      <c r="C9" s="36" t="s">
        <v>234</v>
      </c>
      <c r="D9" s="36" t="s">
        <v>235</v>
      </c>
      <c r="E9" s="36" t="s">
        <v>236</v>
      </c>
      <c r="F9" s="36" t="s">
        <v>237</v>
      </c>
      <c r="G9" s="36" t="s">
        <v>238</v>
      </c>
      <c r="H9" s="36" t="s">
        <v>239</v>
      </c>
      <c r="I9" s="36" t="s">
        <v>240</v>
      </c>
      <c r="J9" s="36" t="s">
        <v>241</v>
      </c>
      <c r="K9" s="36" t="s">
        <v>242</v>
      </c>
      <c r="L9" s="36" t="s">
        <v>243</v>
      </c>
      <c r="M9" s="36" t="s">
        <v>244</v>
      </c>
      <c r="N9" s="36" t="s">
        <v>245</v>
      </c>
      <c r="O9" s="36" t="s">
        <v>246</v>
      </c>
      <c r="P9" s="36" t="s">
        <v>247</v>
      </c>
      <c r="Q9" s="36" t="s">
        <v>248</v>
      </c>
      <c r="R9" s="36" t="s">
        <v>249</v>
      </c>
      <c r="S9" s="36" t="s">
        <v>250</v>
      </c>
      <c r="T9" s="36" t="s">
        <v>251</v>
      </c>
      <c r="U9" s="36" t="s">
        <v>252</v>
      </c>
      <c r="V9" s="36" t="s">
        <v>253</v>
      </c>
      <c r="W9" s="36" t="s">
        <v>254</v>
      </c>
      <c r="X9" s="36" t="s">
        <v>255</v>
      </c>
      <c r="Y9" s="36" t="s">
        <v>256</v>
      </c>
      <c r="Z9" s="48" t="s">
        <v>257</v>
      </c>
    </row>
    <row r="10" spans="2:26" x14ac:dyDescent="0.25">
      <c r="B10" s="44" t="s">
        <v>258</v>
      </c>
      <c r="C10" s="35" t="s">
        <v>259</v>
      </c>
      <c r="D10" s="35" t="s">
        <v>260</v>
      </c>
      <c r="E10" s="35" t="s">
        <v>261</v>
      </c>
      <c r="F10" s="35" t="s">
        <v>262</v>
      </c>
      <c r="G10" s="35" t="s">
        <v>263</v>
      </c>
      <c r="H10" s="35" t="s">
        <v>264</v>
      </c>
      <c r="I10" s="35" t="s">
        <v>265</v>
      </c>
      <c r="J10" s="35" t="s">
        <v>266</v>
      </c>
      <c r="K10" s="35" t="s">
        <v>196</v>
      </c>
      <c r="L10" s="35" t="s">
        <v>137</v>
      </c>
      <c r="M10" s="35" t="s">
        <v>267</v>
      </c>
      <c r="N10" s="35" t="s">
        <v>268</v>
      </c>
      <c r="O10" s="35" t="s">
        <v>269</v>
      </c>
      <c r="P10" s="35" t="s">
        <v>270</v>
      </c>
      <c r="Q10" s="35" t="s">
        <v>271</v>
      </c>
      <c r="R10" s="35" t="s">
        <v>272</v>
      </c>
      <c r="S10" s="35" t="s">
        <v>273</v>
      </c>
      <c r="T10" s="35" t="s">
        <v>274</v>
      </c>
      <c r="U10" s="35" t="s">
        <v>275</v>
      </c>
      <c r="V10" s="35" t="s">
        <v>276</v>
      </c>
      <c r="W10" s="35" t="s">
        <v>277</v>
      </c>
      <c r="X10" s="35" t="s">
        <v>278</v>
      </c>
      <c r="Y10" s="35" t="s">
        <v>279</v>
      </c>
      <c r="Z10" s="47" t="s">
        <v>280</v>
      </c>
    </row>
    <row r="11" spans="2:26" x14ac:dyDescent="0.25">
      <c r="B11" s="45" t="s">
        <v>281</v>
      </c>
      <c r="C11" s="37" t="s">
        <v>282</v>
      </c>
      <c r="D11" s="37" t="s">
        <v>283</v>
      </c>
      <c r="E11" s="37" t="s">
        <v>284</v>
      </c>
      <c r="F11" s="37" t="s">
        <v>285</v>
      </c>
      <c r="G11" s="37" t="s">
        <v>286</v>
      </c>
      <c r="H11" s="37" t="s">
        <v>287</v>
      </c>
      <c r="I11" s="37" t="s">
        <v>288</v>
      </c>
      <c r="J11" s="37" t="s">
        <v>289</v>
      </c>
      <c r="K11" s="37" t="s">
        <v>290</v>
      </c>
      <c r="L11" s="37" t="s">
        <v>291</v>
      </c>
      <c r="M11" s="37" t="s">
        <v>287</v>
      </c>
      <c r="N11" s="37" t="s">
        <v>292</v>
      </c>
      <c r="O11" s="37" t="s">
        <v>293</v>
      </c>
      <c r="P11" s="37" t="s">
        <v>294</v>
      </c>
      <c r="Q11" s="37" t="s">
        <v>295</v>
      </c>
      <c r="R11" s="37" t="s">
        <v>296</v>
      </c>
      <c r="S11" s="37" t="s">
        <v>297</v>
      </c>
      <c r="T11" s="37" t="s">
        <v>298</v>
      </c>
      <c r="U11" s="37" t="s">
        <v>299</v>
      </c>
      <c r="V11" s="37" t="s">
        <v>295</v>
      </c>
      <c r="W11" s="37" t="s">
        <v>300</v>
      </c>
      <c r="X11" s="37" t="s">
        <v>301</v>
      </c>
      <c r="Y11" s="37" t="s">
        <v>302</v>
      </c>
      <c r="Z11" s="49" t="s">
        <v>303</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700-000000000000}"/>
    <hyperlink ref="C2" location="'Table of contents'!A1" display="Table of Contents" xr:uid="{00000000-0004-0000-0700-000001000000}"/>
  </hyperlinks>
  <pageMargins left="0.7" right="0.7" top="0.75" bottom="0.75" header="0.3" footer="0.3"/>
  <pageSetup paperSize="9" orientation="portrait"/>
  <drawing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tabColor theme="9"/>
  </sheetPr>
  <dimension ref="B1:X13"/>
  <sheetViews>
    <sheetView showGridLines="0" showRowColHeaders="0" workbookViewId="0">
      <pane xSplit="2" ySplit="8" topLeftCell="C9" activePane="bottomRight" state="frozen"/>
      <selection pane="topRight" activeCell="B1" sqref="B1"/>
      <selection pane="bottomLeft" activeCell="A6" sqref="A6"/>
      <selection pane="bottomRight" activeCell="B13" sqref="B13"/>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4060</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77</v>
      </c>
      <c r="D7" s="79" t="s">
        <v>77</v>
      </c>
      <c r="E7" s="79" t="s">
        <v>78</v>
      </c>
      <c r="F7" s="79" t="s">
        <v>78</v>
      </c>
      <c r="G7" s="79" t="s">
        <v>79</v>
      </c>
      <c r="H7" s="79" t="s">
        <v>79</v>
      </c>
      <c r="I7" s="79" t="s">
        <v>80</v>
      </c>
      <c r="J7" s="79" t="s">
        <v>80</v>
      </c>
      <c r="K7" s="79" t="s">
        <v>81</v>
      </c>
      <c r="L7" s="79" t="s">
        <v>81</v>
      </c>
      <c r="M7" s="79" t="s">
        <v>82</v>
      </c>
      <c r="N7" s="79" t="s">
        <v>82</v>
      </c>
      <c r="O7" s="79" t="s">
        <v>83</v>
      </c>
      <c r="P7" s="79" t="s">
        <v>83</v>
      </c>
      <c r="Q7" s="79" t="s">
        <v>84</v>
      </c>
      <c r="R7" s="79" t="s">
        <v>84</v>
      </c>
      <c r="S7" s="79" t="s">
        <v>85</v>
      </c>
      <c r="T7" s="79" t="s">
        <v>85</v>
      </c>
      <c r="U7" s="79" t="s">
        <v>86</v>
      </c>
      <c r="V7" s="79" t="s">
        <v>86</v>
      </c>
      <c r="W7" s="79" t="s">
        <v>87</v>
      </c>
      <c r="X7" s="80" t="s">
        <v>87</v>
      </c>
    </row>
    <row r="8" spans="2:24" x14ac:dyDescent="0.25">
      <c r="B8" s="38"/>
      <c r="C8" s="75" t="s">
        <v>1560</v>
      </c>
      <c r="D8" s="76"/>
      <c r="E8" s="76"/>
      <c r="F8" s="76"/>
      <c r="G8" s="76"/>
      <c r="H8" s="76"/>
      <c r="I8" s="76"/>
      <c r="J8" s="76"/>
      <c r="K8" s="76"/>
      <c r="L8" s="76"/>
      <c r="M8" s="76"/>
      <c r="N8" s="77"/>
      <c r="O8" s="77"/>
      <c r="P8" s="77"/>
      <c r="Q8" s="77"/>
      <c r="R8" s="77"/>
      <c r="S8" s="77"/>
      <c r="T8" s="77"/>
      <c r="U8" s="77"/>
      <c r="V8" s="77"/>
      <c r="W8" s="77"/>
      <c r="X8" s="78"/>
    </row>
    <row r="9" spans="2:24" x14ac:dyDescent="0.25">
      <c r="B9" s="43" t="s">
        <v>1489</v>
      </c>
      <c r="C9" s="36" t="s">
        <v>2025</v>
      </c>
      <c r="D9" s="36" t="s">
        <v>4061</v>
      </c>
      <c r="E9" s="36" t="s">
        <v>2743</v>
      </c>
      <c r="F9" s="36" t="s">
        <v>4062</v>
      </c>
      <c r="G9" s="36" t="s">
        <v>2147</v>
      </c>
      <c r="H9" s="36" t="s">
        <v>2246</v>
      </c>
      <c r="I9" s="36" t="s">
        <v>2141</v>
      </c>
      <c r="J9" s="36" t="s">
        <v>2143</v>
      </c>
      <c r="K9" s="36" t="s">
        <v>2151</v>
      </c>
      <c r="L9" s="36" t="s">
        <v>2250</v>
      </c>
      <c r="M9" s="36" t="s">
        <v>2255</v>
      </c>
      <c r="N9" s="36" t="s">
        <v>4063</v>
      </c>
      <c r="O9" s="36" t="s">
        <v>1950</v>
      </c>
      <c r="P9" s="36" t="s">
        <v>1951</v>
      </c>
      <c r="Q9" s="36" t="s">
        <v>1948</v>
      </c>
      <c r="R9" s="36" t="s">
        <v>2258</v>
      </c>
      <c r="S9" s="36" t="s">
        <v>1964</v>
      </c>
      <c r="T9" s="36" t="s">
        <v>2228</v>
      </c>
      <c r="U9" s="36" t="s">
        <v>1960</v>
      </c>
      <c r="V9" s="36" t="s">
        <v>1961</v>
      </c>
      <c r="W9" s="36" t="s">
        <v>1960</v>
      </c>
      <c r="X9" s="48" t="s">
        <v>1961</v>
      </c>
    </row>
    <row r="10" spans="2:24" x14ac:dyDescent="0.25">
      <c r="B10" s="44" t="s">
        <v>1493</v>
      </c>
      <c r="C10" s="35" t="s">
        <v>4064</v>
      </c>
      <c r="D10" s="35" t="s">
        <v>4065</v>
      </c>
      <c r="E10" s="35" t="s">
        <v>2877</v>
      </c>
      <c r="F10" s="35" t="s">
        <v>4066</v>
      </c>
      <c r="G10" s="35" t="s">
        <v>4067</v>
      </c>
      <c r="H10" s="35" t="s">
        <v>4068</v>
      </c>
      <c r="I10" s="35" t="s">
        <v>4069</v>
      </c>
      <c r="J10" s="35" t="s">
        <v>4070</v>
      </c>
      <c r="K10" s="35" t="s">
        <v>1734</v>
      </c>
      <c r="L10" s="35" t="s">
        <v>4071</v>
      </c>
      <c r="M10" s="35" t="s">
        <v>4072</v>
      </c>
      <c r="N10" s="35" t="s">
        <v>4073</v>
      </c>
      <c r="O10" s="35" t="s">
        <v>4074</v>
      </c>
      <c r="P10" s="35" t="s">
        <v>4075</v>
      </c>
      <c r="Q10" s="35" t="s">
        <v>3206</v>
      </c>
      <c r="R10" s="35" t="s">
        <v>4076</v>
      </c>
      <c r="S10" s="35" t="s">
        <v>3930</v>
      </c>
      <c r="T10" s="35" t="s">
        <v>4077</v>
      </c>
      <c r="U10" s="35" t="s">
        <v>3308</v>
      </c>
      <c r="V10" s="35" t="s">
        <v>4078</v>
      </c>
      <c r="W10" s="35" t="s">
        <v>1869</v>
      </c>
      <c r="X10" s="47" t="s">
        <v>4079</v>
      </c>
    </row>
    <row r="11" spans="2:24" x14ac:dyDescent="0.25">
      <c r="B11" s="43" t="s">
        <v>1504</v>
      </c>
      <c r="C11" s="36" t="s">
        <v>4080</v>
      </c>
      <c r="D11" s="36" t="s">
        <v>4081</v>
      </c>
      <c r="E11" s="36" t="s">
        <v>4082</v>
      </c>
      <c r="F11" s="36" t="s">
        <v>4083</v>
      </c>
      <c r="G11" s="36" t="s">
        <v>2576</v>
      </c>
      <c r="H11" s="36" t="s">
        <v>4084</v>
      </c>
      <c r="I11" s="36" t="s">
        <v>4082</v>
      </c>
      <c r="J11" s="36" t="s">
        <v>4085</v>
      </c>
      <c r="K11" s="36" t="s">
        <v>3122</v>
      </c>
      <c r="L11" s="36" t="s">
        <v>4086</v>
      </c>
      <c r="M11" s="36" t="s">
        <v>1919</v>
      </c>
      <c r="N11" s="36" t="s">
        <v>1920</v>
      </c>
      <c r="O11" s="36" t="s">
        <v>2045</v>
      </c>
      <c r="P11" s="36" t="s">
        <v>4087</v>
      </c>
      <c r="Q11" s="36" t="s">
        <v>2034</v>
      </c>
      <c r="R11" s="36" t="s">
        <v>4088</v>
      </c>
      <c r="S11" s="36" t="s">
        <v>1828</v>
      </c>
      <c r="T11" s="36" t="s">
        <v>4089</v>
      </c>
      <c r="U11" s="36" t="s">
        <v>2672</v>
      </c>
      <c r="V11" s="36" t="s">
        <v>4090</v>
      </c>
      <c r="W11" s="36" t="s">
        <v>3443</v>
      </c>
      <c r="X11" s="48" t="s">
        <v>4091</v>
      </c>
    </row>
    <row r="12" spans="2:24" x14ac:dyDescent="0.25">
      <c r="B12" s="51" t="s">
        <v>1512</v>
      </c>
      <c r="C12" s="50" t="s">
        <v>1687</v>
      </c>
      <c r="D12" s="50" t="s">
        <v>4092</v>
      </c>
      <c r="E12" s="50" t="s">
        <v>1619</v>
      </c>
      <c r="F12" s="50" t="s">
        <v>4093</v>
      </c>
      <c r="G12" s="50" t="s">
        <v>1687</v>
      </c>
      <c r="H12" s="50" t="s">
        <v>4094</v>
      </c>
      <c r="I12" s="50" t="s">
        <v>1687</v>
      </c>
      <c r="J12" s="50" t="s">
        <v>4094</v>
      </c>
      <c r="K12" s="50" t="s">
        <v>1802</v>
      </c>
      <c r="L12" s="50" t="s">
        <v>4095</v>
      </c>
      <c r="M12" s="50" t="s">
        <v>1804</v>
      </c>
      <c r="N12" s="50" t="s">
        <v>4096</v>
      </c>
      <c r="O12" s="50" t="s">
        <v>2280</v>
      </c>
      <c r="P12" s="50" t="s">
        <v>4097</v>
      </c>
      <c r="Q12" s="50" t="s">
        <v>3068</v>
      </c>
      <c r="R12" s="50" t="s">
        <v>4098</v>
      </c>
      <c r="S12" s="50" t="s">
        <v>3277</v>
      </c>
      <c r="T12" s="50" t="s">
        <v>4099</v>
      </c>
      <c r="U12" s="50" t="s">
        <v>2285</v>
      </c>
      <c r="V12" s="50" t="s">
        <v>4100</v>
      </c>
      <c r="W12" s="50" t="s">
        <v>4032</v>
      </c>
      <c r="X12" s="52" t="s">
        <v>4101</v>
      </c>
    </row>
    <row r="13" spans="2:24" x14ac:dyDescent="0.25">
      <c r="B13" t="s">
        <v>4309</v>
      </c>
    </row>
  </sheetData>
  <mergeCells count="13">
    <mergeCell ref="C2:X2"/>
    <mergeCell ref="C8:X8"/>
    <mergeCell ref="C7:D7"/>
    <mergeCell ref="E7:F7"/>
    <mergeCell ref="G7:H7"/>
    <mergeCell ref="I7:J7"/>
    <mergeCell ref="K7:L7"/>
    <mergeCell ref="M7:N7"/>
    <mergeCell ref="O7:P7"/>
    <mergeCell ref="Q7:R7"/>
    <mergeCell ref="S7:T7"/>
    <mergeCell ref="U7:V7"/>
    <mergeCell ref="W7:X7"/>
  </mergeCells>
  <hyperlinks>
    <hyperlink ref="C2:J2" location="TOC!A1" display="TOC" xr:uid="{00000000-0004-0000-4F00-000000000000}"/>
    <hyperlink ref="C2" location="'Table of contents'!A1" display="Table of Contents" xr:uid="{00000000-0004-0000-4F00-000001000000}"/>
  </hyperlinks>
  <pageMargins left="0.7" right="0.7" top="0.75" bottom="0.75" header="0.3" footer="0.3"/>
  <pageSetup paperSize="9" orientation="portrait"/>
  <drawing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tabColor theme="9"/>
  </sheetPr>
  <dimension ref="B1:X29"/>
  <sheetViews>
    <sheetView showGridLines="0" showRowColHeaders="0" workbookViewId="0">
      <pane xSplit="2" ySplit="8" topLeftCell="C9" activePane="bottomRight" state="frozen"/>
      <selection pane="topRight" activeCell="B1" sqref="B1"/>
      <selection pane="bottomLeft" activeCell="A6" sqref="A6"/>
      <selection pane="bottomRight" activeCell="B29" sqref="B29"/>
    </sheetView>
  </sheetViews>
  <sheetFormatPr defaultColWidth="12" defaultRowHeight="10.5" x14ac:dyDescent="0.25"/>
  <cols>
    <col min="1" max="1" width="1.5" customWidth="1"/>
    <col min="2" max="2" width="35.875" customWidth="1"/>
  </cols>
  <sheetData>
    <row r="1" spans="2:24" ht="9" customHeight="1" x14ac:dyDescent="0.25"/>
    <row r="2" spans="2:24" ht="40" customHeight="1" x14ac:dyDescent="0.25">
      <c r="B2" s="46"/>
      <c r="C2" s="72" t="s">
        <v>0</v>
      </c>
      <c r="D2" s="73"/>
      <c r="E2" s="73"/>
      <c r="F2" s="73"/>
      <c r="G2" s="73"/>
      <c r="H2" s="73"/>
      <c r="I2" s="73"/>
      <c r="J2" s="73"/>
      <c r="K2" s="73"/>
      <c r="L2" s="73"/>
      <c r="M2" s="73"/>
      <c r="N2" s="73"/>
      <c r="O2" s="73"/>
      <c r="P2" s="73"/>
      <c r="Q2" s="73"/>
      <c r="R2" s="73"/>
      <c r="S2" s="73"/>
      <c r="T2" s="73"/>
      <c r="U2" s="73"/>
      <c r="V2" s="73"/>
      <c r="W2" s="73"/>
      <c r="X2" s="74"/>
    </row>
    <row r="3" spans="2:24" ht="7" customHeight="1" x14ac:dyDescent="0.25">
      <c r="B3" s="23"/>
      <c r="X3" s="25"/>
    </row>
    <row r="4" spans="2:24" ht="13.5" customHeight="1" x14ac:dyDescent="0.3">
      <c r="B4" s="39" t="s">
        <v>4102</v>
      </c>
      <c r="X4" s="25"/>
    </row>
    <row r="5" spans="2:24" ht="12" customHeight="1" x14ac:dyDescent="0.25">
      <c r="B5" s="41" t="s">
        <v>28</v>
      </c>
      <c r="X5" s="25"/>
    </row>
    <row r="6" spans="2:24" ht="7" customHeight="1" x14ac:dyDescent="0.25">
      <c r="B6" s="40"/>
      <c r="C6" s="32"/>
      <c r="D6" s="33"/>
      <c r="E6" s="33"/>
      <c r="F6" s="33"/>
      <c r="G6" s="33"/>
      <c r="H6" s="33"/>
      <c r="I6" s="33"/>
      <c r="J6" s="33"/>
      <c r="K6" s="33"/>
      <c r="L6" s="33"/>
      <c r="M6" s="33"/>
      <c r="X6" s="25"/>
    </row>
    <row r="7" spans="2:24" ht="12" customHeight="1" x14ac:dyDescent="0.25">
      <c r="B7" s="42"/>
      <c r="C7" s="79" t="s">
        <v>77</v>
      </c>
      <c r="D7" s="79" t="s">
        <v>77</v>
      </c>
      <c r="E7" s="79" t="s">
        <v>78</v>
      </c>
      <c r="F7" s="79" t="s">
        <v>78</v>
      </c>
      <c r="G7" s="79" t="s">
        <v>79</v>
      </c>
      <c r="H7" s="79" t="s">
        <v>79</v>
      </c>
      <c r="I7" s="79" t="s">
        <v>80</v>
      </c>
      <c r="J7" s="79" t="s">
        <v>80</v>
      </c>
      <c r="K7" s="79" t="s">
        <v>81</v>
      </c>
      <c r="L7" s="79" t="s">
        <v>81</v>
      </c>
      <c r="M7" s="79" t="s">
        <v>82</v>
      </c>
      <c r="N7" s="79" t="s">
        <v>82</v>
      </c>
      <c r="O7" s="79" t="s">
        <v>83</v>
      </c>
      <c r="P7" s="79" t="s">
        <v>83</v>
      </c>
      <c r="Q7" s="79" t="s">
        <v>84</v>
      </c>
      <c r="R7" s="79" t="s">
        <v>84</v>
      </c>
      <c r="S7" s="79" t="s">
        <v>85</v>
      </c>
      <c r="T7" s="79" t="s">
        <v>85</v>
      </c>
      <c r="U7" s="79" t="s">
        <v>86</v>
      </c>
      <c r="V7" s="79" t="s">
        <v>86</v>
      </c>
      <c r="W7" s="79" t="s">
        <v>87</v>
      </c>
      <c r="X7" s="80" t="s">
        <v>87</v>
      </c>
    </row>
    <row r="8" spans="2:24" x14ac:dyDescent="0.25">
      <c r="B8" s="38"/>
      <c r="C8" s="75" t="s">
        <v>1560</v>
      </c>
      <c r="D8" s="76"/>
      <c r="E8" s="76"/>
      <c r="F8" s="76"/>
      <c r="G8" s="76"/>
      <c r="H8" s="76"/>
      <c r="I8" s="76"/>
      <c r="J8" s="76"/>
      <c r="K8" s="76"/>
      <c r="L8" s="76"/>
      <c r="M8" s="76"/>
      <c r="N8" s="77"/>
      <c r="O8" s="77"/>
      <c r="P8" s="77"/>
      <c r="Q8" s="77"/>
      <c r="R8" s="77"/>
      <c r="S8" s="77"/>
      <c r="T8" s="77"/>
      <c r="U8" s="77"/>
      <c r="V8" s="77"/>
      <c r="W8" s="77"/>
      <c r="X8" s="78"/>
    </row>
    <row r="9" spans="2:24" x14ac:dyDescent="0.25">
      <c r="B9" s="57" t="s">
        <v>1031</v>
      </c>
      <c r="C9" s="54"/>
      <c r="D9" s="54"/>
      <c r="E9" s="54"/>
      <c r="F9" s="54"/>
      <c r="G9" s="54"/>
      <c r="H9" s="54"/>
      <c r="I9" s="54"/>
      <c r="J9" s="54"/>
      <c r="K9" s="54"/>
      <c r="L9" s="54"/>
      <c r="M9" s="54"/>
      <c r="N9" s="54"/>
      <c r="O9" s="54"/>
      <c r="P9" s="54"/>
      <c r="Q9" s="54"/>
      <c r="R9" s="54"/>
      <c r="S9" s="54"/>
      <c r="T9" s="54"/>
      <c r="U9" s="54"/>
      <c r="V9" s="54"/>
      <c r="W9" s="54"/>
      <c r="X9" s="59"/>
    </row>
    <row r="10" spans="2:24" x14ac:dyDescent="0.25">
      <c r="B10" s="55" t="s">
        <v>1489</v>
      </c>
      <c r="C10" s="36" t="s">
        <v>2707</v>
      </c>
      <c r="D10" s="36" t="s">
        <v>4103</v>
      </c>
      <c r="E10" s="36" t="s">
        <v>2856</v>
      </c>
      <c r="F10" s="36" t="s">
        <v>4104</v>
      </c>
      <c r="G10" s="36" t="s">
        <v>2694</v>
      </c>
      <c r="H10" s="36" t="s">
        <v>4105</v>
      </c>
      <c r="I10" s="36" t="s">
        <v>2844</v>
      </c>
      <c r="J10" s="36" t="s">
        <v>4106</v>
      </c>
      <c r="K10" s="36" t="s">
        <v>2689</v>
      </c>
      <c r="L10" s="36" t="s">
        <v>4107</v>
      </c>
      <c r="M10" s="36" t="s">
        <v>2856</v>
      </c>
      <c r="N10" s="36" t="s">
        <v>4108</v>
      </c>
      <c r="O10" s="36" t="s">
        <v>2844</v>
      </c>
      <c r="P10" s="36" t="s">
        <v>4109</v>
      </c>
      <c r="Q10" s="36" t="s">
        <v>2013</v>
      </c>
      <c r="R10" s="36" t="s">
        <v>4110</v>
      </c>
      <c r="S10" s="36" t="s">
        <v>2331</v>
      </c>
      <c r="T10" s="36" t="s">
        <v>4111</v>
      </c>
      <c r="U10" s="36" t="s">
        <v>1964</v>
      </c>
      <c r="V10" s="36" t="s">
        <v>4112</v>
      </c>
      <c r="W10" s="36" t="s">
        <v>2173</v>
      </c>
      <c r="X10" s="48" t="s">
        <v>4113</v>
      </c>
    </row>
    <row r="11" spans="2:24" x14ac:dyDescent="0.25">
      <c r="B11" s="56" t="s">
        <v>1493</v>
      </c>
      <c r="C11" s="35" t="s">
        <v>4114</v>
      </c>
      <c r="D11" s="35" t="s">
        <v>4115</v>
      </c>
      <c r="E11" s="35" t="s">
        <v>4116</v>
      </c>
      <c r="F11" s="35" t="s">
        <v>4117</v>
      </c>
      <c r="G11" s="35" t="s">
        <v>4118</v>
      </c>
      <c r="H11" s="35" t="s">
        <v>4119</v>
      </c>
      <c r="I11" s="35" t="s">
        <v>3284</v>
      </c>
      <c r="J11" s="35" t="s">
        <v>4120</v>
      </c>
      <c r="K11" s="35" t="s">
        <v>3308</v>
      </c>
      <c r="L11" s="35" t="s">
        <v>4121</v>
      </c>
      <c r="M11" s="35" t="s">
        <v>2515</v>
      </c>
      <c r="N11" s="35" t="s">
        <v>4122</v>
      </c>
      <c r="O11" s="35" t="s">
        <v>4114</v>
      </c>
      <c r="P11" s="35" t="s">
        <v>4123</v>
      </c>
      <c r="Q11" s="35" t="s">
        <v>4124</v>
      </c>
      <c r="R11" s="35" t="s">
        <v>4125</v>
      </c>
      <c r="S11" s="35" t="s">
        <v>2644</v>
      </c>
      <c r="T11" s="35" t="s">
        <v>4126</v>
      </c>
      <c r="U11" s="35" t="s">
        <v>1742</v>
      </c>
      <c r="V11" s="35" t="s">
        <v>4127</v>
      </c>
      <c r="W11" s="35" t="s">
        <v>2439</v>
      </c>
      <c r="X11" s="47" t="s">
        <v>4128</v>
      </c>
    </row>
    <row r="12" spans="2:24" x14ac:dyDescent="0.25">
      <c r="B12" s="55" t="s">
        <v>1504</v>
      </c>
      <c r="C12" s="36" t="s">
        <v>2056</v>
      </c>
      <c r="D12" s="36" t="s">
        <v>4129</v>
      </c>
      <c r="E12" s="36" t="s">
        <v>2056</v>
      </c>
      <c r="F12" s="36" t="s">
        <v>4130</v>
      </c>
      <c r="G12" s="36" t="s">
        <v>2548</v>
      </c>
      <c r="H12" s="36" t="s">
        <v>4131</v>
      </c>
      <c r="I12" s="36" t="s">
        <v>2285</v>
      </c>
      <c r="J12" s="36" t="s">
        <v>4132</v>
      </c>
      <c r="K12" s="36" t="s">
        <v>2658</v>
      </c>
      <c r="L12" s="36" t="s">
        <v>4133</v>
      </c>
      <c r="M12" s="36" t="s">
        <v>3413</v>
      </c>
      <c r="N12" s="36" t="s">
        <v>4134</v>
      </c>
      <c r="O12" s="36" t="s">
        <v>4135</v>
      </c>
      <c r="P12" s="36" t="s">
        <v>4136</v>
      </c>
      <c r="Q12" s="36" t="s">
        <v>1775</v>
      </c>
      <c r="R12" s="36" t="s">
        <v>4137</v>
      </c>
      <c r="S12" s="36" t="s">
        <v>4138</v>
      </c>
      <c r="T12" s="36" t="s">
        <v>4139</v>
      </c>
      <c r="U12" s="36" t="s">
        <v>2720</v>
      </c>
      <c r="V12" s="36" t="s">
        <v>4140</v>
      </c>
      <c r="W12" s="36" t="s">
        <v>2816</v>
      </c>
      <c r="X12" s="48" t="s">
        <v>4141</v>
      </c>
    </row>
    <row r="13" spans="2:24" x14ac:dyDescent="0.25">
      <c r="B13" s="56" t="s">
        <v>1512</v>
      </c>
      <c r="C13" s="35" t="s">
        <v>1643</v>
      </c>
      <c r="D13" s="35" t="s">
        <v>4142</v>
      </c>
      <c r="E13" s="35" t="s">
        <v>1623</v>
      </c>
      <c r="F13" s="35" t="s">
        <v>4143</v>
      </c>
      <c r="G13" s="35" t="s">
        <v>2952</v>
      </c>
      <c r="H13" s="35" t="s">
        <v>4144</v>
      </c>
      <c r="I13" s="35" t="s">
        <v>1811</v>
      </c>
      <c r="J13" s="35" t="s">
        <v>4145</v>
      </c>
      <c r="K13" s="35" t="s">
        <v>2108</v>
      </c>
      <c r="L13" s="35" t="s">
        <v>4146</v>
      </c>
      <c r="M13" s="35" t="s">
        <v>3642</v>
      </c>
      <c r="N13" s="35" t="s">
        <v>4147</v>
      </c>
      <c r="O13" s="35" t="s">
        <v>2571</v>
      </c>
      <c r="P13" s="35" t="s">
        <v>4148</v>
      </c>
      <c r="Q13" s="35" t="s">
        <v>1775</v>
      </c>
      <c r="R13" s="35" t="s">
        <v>4137</v>
      </c>
      <c r="S13" s="35" t="s">
        <v>3050</v>
      </c>
      <c r="T13" s="35" t="s">
        <v>4149</v>
      </c>
      <c r="U13" s="35" t="s">
        <v>2672</v>
      </c>
      <c r="V13" s="35" t="s">
        <v>4150</v>
      </c>
      <c r="W13" s="35" t="s">
        <v>3405</v>
      </c>
      <c r="X13" s="47" t="s">
        <v>4151</v>
      </c>
    </row>
    <row r="14" spans="2:24" x14ac:dyDescent="0.25">
      <c r="B14" s="57" t="s">
        <v>421</v>
      </c>
      <c r="C14" s="54"/>
      <c r="D14" s="54"/>
      <c r="E14" s="54"/>
      <c r="F14" s="54"/>
      <c r="G14" s="54"/>
      <c r="H14" s="54"/>
      <c r="I14" s="54"/>
      <c r="J14" s="54"/>
      <c r="K14" s="54"/>
      <c r="L14" s="54"/>
      <c r="M14" s="54"/>
      <c r="N14" s="54"/>
      <c r="O14" s="54"/>
      <c r="P14" s="54"/>
      <c r="Q14" s="54"/>
      <c r="R14" s="54"/>
      <c r="S14" s="54"/>
      <c r="T14" s="54"/>
      <c r="U14" s="54"/>
      <c r="V14" s="54"/>
      <c r="W14" s="54"/>
      <c r="X14" s="59"/>
    </row>
    <row r="15" spans="2:24" x14ac:dyDescent="0.25">
      <c r="B15" s="55" t="s">
        <v>1489</v>
      </c>
      <c r="C15" s="36" t="s">
        <v>2155</v>
      </c>
      <c r="D15" s="36" t="s">
        <v>4152</v>
      </c>
      <c r="E15" s="36" t="s">
        <v>2021</v>
      </c>
      <c r="F15" s="36" t="s">
        <v>4153</v>
      </c>
      <c r="G15" s="36" t="s">
        <v>2242</v>
      </c>
      <c r="H15" s="36" t="s">
        <v>4154</v>
      </c>
      <c r="I15" s="36" t="s">
        <v>2741</v>
      </c>
      <c r="J15" s="36" t="s">
        <v>3554</v>
      </c>
      <c r="K15" s="36" t="s">
        <v>2242</v>
      </c>
      <c r="L15" s="36" t="s">
        <v>4155</v>
      </c>
      <c r="M15" s="36" t="s">
        <v>3032</v>
      </c>
      <c r="N15" s="36" t="s">
        <v>4156</v>
      </c>
      <c r="O15" s="36" t="s">
        <v>2132</v>
      </c>
      <c r="P15" s="36" t="s">
        <v>4157</v>
      </c>
      <c r="Q15" s="36" t="s">
        <v>1950</v>
      </c>
      <c r="R15" s="36" t="s">
        <v>4158</v>
      </c>
      <c r="S15" s="36" t="s">
        <v>2176</v>
      </c>
      <c r="T15" s="36" t="s">
        <v>4159</v>
      </c>
      <c r="U15" s="36" t="s">
        <v>2173</v>
      </c>
      <c r="V15" s="36" t="s">
        <v>4160</v>
      </c>
      <c r="W15" s="36" t="s">
        <v>2176</v>
      </c>
      <c r="X15" s="48" t="s">
        <v>4161</v>
      </c>
    </row>
    <row r="16" spans="2:24" x14ac:dyDescent="0.25">
      <c r="B16" s="56" t="s">
        <v>1493</v>
      </c>
      <c r="C16" s="35" t="s">
        <v>4162</v>
      </c>
      <c r="D16" s="35" t="s">
        <v>4163</v>
      </c>
      <c r="E16" s="35" t="s">
        <v>3906</v>
      </c>
      <c r="F16" s="35" t="s">
        <v>4164</v>
      </c>
      <c r="G16" s="35" t="s">
        <v>4165</v>
      </c>
      <c r="H16" s="35" t="s">
        <v>4166</v>
      </c>
      <c r="I16" s="35" t="s">
        <v>3334</v>
      </c>
      <c r="J16" s="35" t="s">
        <v>4167</v>
      </c>
      <c r="K16" s="35" t="s">
        <v>4168</v>
      </c>
      <c r="L16" s="35" t="s">
        <v>4169</v>
      </c>
      <c r="M16" s="35" t="s">
        <v>3167</v>
      </c>
      <c r="N16" s="35" t="s">
        <v>4170</v>
      </c>
      <c r="O16" s="35" t="s">
        <v>3210</v>
      </c>
      <c r="P16" s="35" t="s">
        <v>4171</v>
      </c>
      <c r="Q16" s="35" t="s">
        <v>4172</v>
      </c>
      <c r="R16" s="35" t="s">
        <v>4173</v>
      </c>
      <c r="S16" s="35" t="s">
        <v>2644</v>
      </c>
      <c r="T16" s="35" t="s">
        <v>4174</v>
      </c>
      <c r="U16" s="35" t="s">
        <v>4175</v>
      </c>
      <c r="V16" s="35" t="s">
        <v>4176</v>
      </c>
      <c r="W16" s="35" t="s">
        <v>2452</v>
      </c>
      <c r="X16" s="47" t="s">
        <v>4177</v>
      </c>
    </row>
    <row r="17" spans="2:24" x14ac:dyDescent="0.25">
      <c r="B17" s="55" t="s">
        <v>1504</v>
      </c>
      <c r="C17" s="36" t="s">
        <v>2052</v>
      </c>
      <c r="D17" s="36" t="s">
        <v>4178</v>
      </c>
      <c r="E17" s="36" t="s">
        <v>2555</v>
      </c>
      <c r="F17" s="36" t="s">
        <v>4179</v>
      </c>
      <c r="G17" s="36" t="s">
        <v>1908</v>
      </c>
      <c r="H17" s="36" t="s">
        <v>4180</v>
      </c>
      <c r="I17" s="36" t="s">
        <v>1771</v>
      </c>
      <c r="J17" s="36" t="s">
        <v>4181</v>
      </c>
      <c r="K17" s="36" t="s">
        <v>1775</v>
      </c>
      <c r="L17" s="36" t="s">
        <v>4182</v>
      </c>
      <c r="M17" s="36" t="s">
        <v>3413</v>
      </c>
      <c r="N17" s="36" t="s">
        <v>4183</v>
      </c>
      <c r="O17" s="36" t="s">
        <v>1910</v>
      </c>
      <c r="P17" s="36" t="s">
        <v>4184</v>
      </c>
      <c r="Q17" s="36" t="s">
        <v>1916</v>
      </c>
      <c r="R17" s="36" t="s">
        <v>4185</v>
      </c>
      <c r="S17" s="36" t="s">
        <v>3413</v>
      </c>
      <c r="T17" s="36" t="s">
        <v>4186</v>
      </c>
      <c r="U17" s="36" t="s">
        <v>3683</v>
      </c>
      <c r="V17" s="36" t="s">
        <v>4187</v>
      </c>
      <c r="W17" s="36" t="s">
        <v>2672</v>
      </c>
      <c r="X17" s="48" t="s">
        <v>4188</v>
      </c>
    </row>
    <row r="18" spans="2:24" x14ac:dyDescent="0.25">
      <c r="B18" s="56" t="s">
        <v>1512</v>
      </c>
      <c r="C18" s="35" t="s">
        <v>1687</v>
      </c>
      <c r="D18" s="35" t="s">
        <v>4189</v>
      </c>
      <c r="E18" s="35" t="s">
        <v>1633</v>
      </c>
      <c r="F18" s="35" t="s">
        <v>4190</v>
      </c>
      <c r="G18" s="35" t="s">
        <v>1645</v>
      </c>
      <c r="H18" s="35" t="s">
        <v>4191</v>
      </c>
      <c r="I18" s="35" t="s">
        <v>1635</v>
      </c>
      <c r="J18" s="35" t="s">
        <v>4192</v>
      </c>
      <c r="K18" s="35" t="s">
        <v>3361</v>
      </c>
      <c r="L18" s="35" t="s">
        <v>4193</v>
      </c>
      <c r="M18" s="35" t="s">
        <v>2283</v>
      </c>
      <c r="N18" s="35" t="s">
        <v>3279</v>
      </c>
      <c r="O18" s="35" t="s">
        <v>2280</v>
      </c>
      <c r="P18" s="35" t="s">
        <v>4194</v>
      </c>
      <c r="Q18" s="35" t="s">
        <v>1767</v>
      </c>
      <c r="R18" s="35" t="s">
        <v>3279</v>
      </c>
      <c r="S18" s="35" t="s">
        <v>2056</v>
      </c>
      <c r="T18" s="35" t="s">
        <v>4195</v>
      </c>
      <c r="U18" s="35" t="s">
        <v>3474</v>
      </c>
      <c r="V18" s="35" t="s">
        <v>4196</v>
      </c>
      <c r="W18" s="35" t="s">
        <v>1908</v>
      </c>
      <c r="X18" s="47" t="s">
        <v>4197</v>
      </c>
    </row>
    <row r="19" spans="2:24" x14ac:dyDescent="0.25">
      <c r="B19" s="57" t="s">
        <v>445</v>
      </c>
      <c r="C19" s="54"/>
      <c r="D19" s="54"/>
      <c r="E19" s="54"/>
      <c r="F19" s="54"/>
      <c r="G19" s="54"/>
      <c r="H19" s="54"/>
      <c r="I19" s="54"/>
      <c r="J19" s="54"/>
      <c r="K19" s="54"/>
      <c r="L19" s="54"/>
      <c r="M19" s="54"/>
      <c r="N19" s="54"/>
      <c r="O19" s="54"/>
      <c r="P19" s="54"/>
      <c r="Q19" s="54"/>
      <c r="R19" s="54"/>
      <c r="S19" s="54"/>
      <c r="T19" s="54"/>
      <c r="U19" s="54"/>
      <c r="V19" s="54"/>
      <c r="W19" s="54"/>
      <c r="X19" s="59"/>
    </row>
    <row r="20" spans="2:24" x14ac:dyDescent="0.25">
      <c r="B20" s="55" t="s">
        <v>1489</v>
      </c>
      <c r="C20" s="36" t="s">
        <v>2492</v>
      </c>
      <c r="D20" s="36" t="s">
        <v>4198</v>
      </c>
      <c r="E20" s="36" t="s">
        <v>2744</v>
      </c>
      <c r="F20" s="36" t="s">
        <v>4198</v>
      </c>
      <c r="G20" s="36" t="s">
        <v>1950</v>
      </c>
      <c r="H20" s="36" t="s">
        <v>4199</v>
      </c>
      <c r="I20" s="36" t="s">
        <v>2255</v>
      </c>
      <c r="J20" s="36" t="s">
        <v>4200</v>
      </c>
      <c r="K20" s="36" t="s">
        <v>2134</v>
      </c>
      <c r="L20" s="36" t="s">
        <v>4201</v>
      </c>
      <c r="M20" s="36" t="s">
        <v>1964</v>
      </c>
      <c r="N20" s="36" t="s">
        <v>4202</v>
      </c>
      <c r="O20" s="36" t="s">
        <v>2343</v>
      </c>
      <c r="P20" s="36" t="s">
        <v>4203</v>
      </c>
      <c r="Q20" s="36" t="s">
        <v>1952</v>
      </c>
      <c r="R20" s="36" t="s">
        <v>2485</v>
      </c>
      <c r="S20" s="36" t="s">
        <v>2171</v>
      </c>
      <c r="T20" s="36" t="s">
        <v>2484</v>
      </c>
      <c r="U20" s="36" t="s">
        <v>1960</v>
      </c>
      <c r="V20" s="36" t="s">
        <v>4204</v>
      </c>
      <c r="W20" s="36" t="s">
        <v>1962</v>
      </c>
      <c r="X20" s="48" t="s">
        <v>4205</v>
      </c>
    </row>
    <row r="21" spans="2:24" x14ac:dyDescent="0.25">
      <c r="B21" s="56" t="s">
        <v>1493</v>
      </c>
      <c r="C21" s="35" t="s">
        <v>2637</v>
      </c>
      <c r="D21" s="35" t="s">
        <v>4206</v>
      </c>
      <c r="E21" s="35" t="s">
        <v>1836</v>
      </c>
      <c r="F21" s="35" t="s">
        <v>4207</v>
      </c>
      <c r="G21" s="35" t="s">
        <v>4208</v>
      </c>
      <c r="H21" s="35" t="s">
        <v>4209</v>
      </c>
      <c r="I21" s="35" t="s">
        <v>4210</v>
      </c>
      <c r="J21" s="35" t="s">
        <v>4211</v>
      </c>
      <c r="K21" s="35" t="s">
        <v>4069</v>
      </c>
      <c r="L21" s="35" t="s">
        <v>4212</v>
      </c>
      <c r="M21" s="35" t="s">
        <v>1858</v>
      </c>
      <c r="N21" s="35" t="s">
        <v>4213</v>
      </c>
      <c r="O21" s="35" t="s">
        <v>3295</v>
      </c>
      <c r="P21" s="35" t="s">
        <v>4214</v>
      </c>
      <c r="Q21" s="35" t="s">
        <v>1856</v>
      </c>
      <c r="R21" s="35" t="s">
        <v>4215</v>
      </c>
      <c r="S21" s="35" t="s">
        <v>4216</v>
      </c>
      <c r="T21" s="35" t="s">
        <v>4217</v>
      </c>
      <c r="U21" s="35" t="s">
        <v>4218</v>
      </c>
      <c r="V21" s="35" t="s">
        <v>4219</v>
      </c>
      <c r="W21" s="35" t="s">
        <v>1742</v>
      </c>
      <c r="X21" s="47" t="s">
        <v>4220</v>
      </c>
    </row>
    <row r="22" spans="2:24" x14ac:dyDescent="0.25">
      <c r="B22" s="55" t="s">
        <v>1504</v>
      </c>
      <c r="C22" s="36" t="s">
        <v>3005</v>
      </c>
      <c r="D22" s="36" t="s">
        <v>4221</v>
      </c>
      <c r="E22" s="36" t="s">
        <v>1769</v>
      </c>
      <c r="F22" s="36" t="s">
        <v>4222</v>
      </c>
      <c r="G22" s="36" t="s">
        <v>3793</v>
      </c>
      <c r="H22" s="36" t="s">
        <v>4223</v>
      </c>
      <c r="I22" s="36" t="s">
        <v>2051</v>
      </c>
      <c r="J22" s="36" t="s">
        <v>4224</v>
      </c>
      <c r="K22" s="36" t="s">
        <v>2543</v>
      </c>
      <c r="L22" s="36" t="s">
        <v>4225</v>
      </c>
      <c r="M22" s="36" t="s">
        <v>1828</v>
      </c>
      <c r="N22" s="36" t="s">
        <v>4226</v>
      </c>
      <c r="O22" s="36" t="s">
        <v>2564</v>
      </c>
      <c r="P22" s="36" t="s">
        <v>4227</v>
      </c>
      <c r="Q22" s="36" t="s">
        <v>2034</v>
      </c>
      <c r="R22" s="36" t="s">
        <v>4228</v>
      </c>
      <c r="S22" s="36" t="s">
        <v>3125</v>
      </c>
      <c r="T22" s="36" t="s">
        <v>4229</v>
      </c>
      <c r="U22" s="36" t="s">
        <v>3134</v>
      </c>
      <c r="V22" s="36" t="s">
        <v>4230</v>
      </c>
      <c r="W22" s="36" t="s">
        <v>1925</v>
      </c>
      <c r="X22" s="48" t="s">
        <v>4231</v>
      </c>
    </row>
    <row r="23" spans="2:24" x14ac:dyDescent="0.25">
      <c r="B23" s="56" t="s">
        <v>1512</v>
      </c>
      <c r="C23" s="35" t="s">
        <v>1635</v>
      </c>
      <c r="D23" s="35" t="s">
        <v>4232</v>
      </c>
      <c r="E23" s="35" t="s">
        <v>1639</v>
      </c>
      <c r="F23" s="35" t="s">
        <v>4233</v>
      </c>
      <c r="G23" s="35" t="s">
        <v>1694</v>
      </c>
      <c r="H23" s="35" t="s">
        <v>4234</v>
      </c>
      <c r="I23" s="35" t="s">
        <v>1696</v>
      </c>
      <c r="J23" s="35" t="s">
        <v>4235</v>
      </c>
      <c r="K23" s="35" t="s">
        <v>1645</v>
      </c>
      <c r="L23" s="35" t="s">
        <v>4236</v>
      </c>
      <c r="M23" s="35" t="s">
        <v>1619</v>
      </c>
      <c r="N23" s="35" t="s">
        <v>4237</v>
      </c>
      <c r="O23" s="35" t="s">
        <v>2952</v>
      </c>
      <c r="P23" s="35" t="s">
        <v>4238</v>
      </c>
      <c r="Q23" s="35" t="s">
        <v>1811</v>
      </c>
      <c r="R23" s="35" t="s">
        <v>4239</v>
      </c>
      <c r="S23" s="35" t="s">
        <v>2718</v>
      </c>
      <c r="T23" s="35" t="s">
        <v>4240</v>
      </c>
      <c r="U23" s="35" t="s">
        <v>2283</v>
      </c>
      <c r="V23" s="35" t="s">
        <v>4241</v>
      </c>
      <c r="W23" s="35" t="s">
        <v>1819</v>
      </c>
      <c r="X23" s="47" t="s">
        <v>4242</v>
      </c>
    </row>
    <row r="24" spans="2:24" x14ac:dyDescent="0.25">
      <c r="B24" s="57" t="s">
        <v>942</v>
      </c>
      <c r="C24" s="54"/>
      <c r="D24" s="54"/>
      <c r="E24" s="54"/>
      <c r="F24" s="54"/>
      <c r="G24" s="54"/>
      <c r="H24" s="54"/>
      <c r="I24" s="54"/>
      <c r="J24" s="54"/>
      <c r="K24" s="54"/>
      <c r="L24" s="54"/>
      <c r="M24" s="54"/>
      <c r="N24" s="54"/>
      <c r="O24" s="54"/>
      <c r="P24" s="54"/>
      <c r="Q24" s="54"/>
      <c r="R24" s="54"/>
      <c r="S24" s="54"/>
      <c r="T24" s="54"/>
      <c r="U24" s="54"/>
      <c r="V24" s="54"/>
      <c r="W24" s="54"/>
      <c r="X24" s="59"/>
    </row>
    <row r="25" spans="2:24" x14ac:dyDescent="0.25">
      <c r="B25" s="55" t="s">
        <v>1489</v>
      </c>
      <c r="C25" s="36" t="s">
        <v>1948</v>
      </c>
      <c r="D25" s="36" t="s">
        <v>4243</v>
      </c>
      <c r="E25" s="36" t="s">
        <v>1964</v>
      </c>
      <c r="F25" s="36" t="s">
        <v>4244</v>
      </c>
      <c r="G25" s="36" t="s">
        <v>1956</v>
      </c>
      <c r="H25" s="36" t="s">
        <v>4245</v>
      </c>
      <c r="I25" s="36" t="s">
        <v>1952</v>
      </c>
      <c r="J25" s="36" t="s">
        <v>4246</v>
      </c>
      <c r="K25" s="36" t="s">
        <v>1958</v>
      </c>
      <c r="L25" s="36" t="s">
        <v>4159</v>
      </c>
      <c r="M25" s="36" t="s">
        <v>2262</v>
      </c>
      <c r="N25" s="36" t="s">
        <v>4247</v>
      </c>
      <c r="O25" s="36" t="s">
        <v>1952</v>
      </c>
      <c r="P25" s="36" t="s">
        <v>4248</v>
      </c>
      <c r="Q25" s="36" t="s">
        <v>1962</v>
      </c>
      <c r="R25" s="36" t="s">
        <v>4249</v>
      </c>
      <c r="S25" s="36" t="s">
        <v>1977</v>
      </c>
      <c r="T25" s="36" t="s">
        <v>4250</v>
      </c>
      <c r="U25" s="36" t="s">
        <v>1967</v>
      </c>
      <c r="V25" s="36" t="s">
        <v>4251</v>
      </c>
      <c r="W25" s="36" t="s">
        <v>1967</v>
      </c>
      <c r="X25" s="48" t="s">
        <v>4252</v>
      </c>
    </row>
    <row r="26" spans="2:24" x14ac:dyDescent="0.25">
      <c r="B26" s="56" t="s">
        <v>1493</v>
      </c>
      <c r="C26" s="35" t="s">
        <v>2223</v>
      </c>
      <c r="D26" s="35" t="s">
        <v>4253</v>
      </c>
      <c r="E26" s="35" t="s">
        <v>3477</v>
      </c>
      <c r="F26" s="35" t="s">
        <v>4254</v>
      </c>
      <c r="G26" s="35" t="s">
        <v>4255</v>
      </c>
      <c r="H26" s="35" t="s">
        <v>4256</v>
      </c>
      <c r="I26" s="35" t="s">
        <v>3214</v>
      </c>
      <c r="J26" s="35" t="s">
        <v>4257</v>
      </c>
      <c r="K26" s="35" t="s">
        <v>3206</v>
      </c>
      <c r="L26" s="35" t="s">
        <v>4258</v>
      </c>
      <c r="M26" s="35" t="s">
        <v>4218</v>
      </c>
      <c r="N26" s="35" t="s">
        <v>4259</v>
      </c>
      <c r="O26" s="35" t="s">
        <v>4118</v>
      </c>
      <c r="P26" s="35" t="s">
        <v>4260</v>
      </c>
      <c r="Q26" s="35" t="s">
        <v>4261</v>
      </c>
      <c r="R26" s="35" t="s">
        <v>4262</v>
      </c>
      <c r="S26" s="35" t="s">
        <v>2510</v>
      </c>
      <c r="T26" s="35" t="s">
        <v>4263</v>
      </c>
      <c r="U26" s="35" t="s">
        <v>4264</v>
      </c>
      <c r="V26" s="35" t="s">
        <v>4265</v>
      </c>
      <c r="W26" s="35" t="s">
        <v>1742</v>
      </c>
      <c r="X26" s="47" t="s">
        <v>4266</v>
      </c>
    </row>
    <row r="27" spans="2:24" x14ac:dyDescent="0.25">
      <c r="B27" s="55" t="s">
        <v>1504</v>
      </c>
      <c r="C27" s="36" t="s">
        <v>2051</v>
      </c>
      <c r="D27" s="36" t="s">
        <v>4267</v>
      </c>
      <c r="E27" s="36" t="s">
        <v>2032</v>
      </c>
      <c r="F27" s="36" t="s">
        <v>4268</v>
      </c>
      <c r="G27" s="36" t="s">
        <v>2043</v>
      </c>
      <c r="H27" s="36" t="s">
        <v>4269</v>
      </c>
      <c r="I27" s="36" t="s">
        <v>2034</v>
      </c>
      <c r="J27" s="36" t="s">
        <v>4270</v>
      </c>
      <c r="K27" s="36" t="s">
        <v>3125</v>
      </c>
      <c r="L27" s="36" t="s">
        <v>4271</v>
      </c>
      <c r="M27" s="36" t="s">
        <v>1914</v>
      </c>
      <c r="N27" s="36" t="s">
        <v>4272</v>
      </c>
      <c r="O27" s="36" t="s">
        <v>4273</v>
      </c>
      <c r="P27" s="36" t="s">
        <v>4274</v>
      </c>
      <c r="Q27" s="36" t="s">
        <v>4041</v>
      </c>
      <c r="R27" s="36" t="s">
        <v>4275</v>
      </c>
      <c r="S27" s="36" t="s">
        <v>2029</v>
      </c>
      <c r="T27" s="36" t="s">
        <v>4276</v>
      </c>
      <c r="U27" s="36" t="s">
        <v>1923</v>
      </c>
      <c r="V27" s="36" t="s">
        <v>4277</v>
      </c>
      <c r="W27" s="36" t="s">
        <v>3437</v>
      </c>
      <c r="X27" s="48" t="s">
        <v>4278</v>
      </c>
    </row>
    <row r="28" spans="2:24" x14ac:dyDescent="0.25">
      <c r="B28" s="58" t="s">
        <v>1512</v>
      </c>
      <c r="C28" s="50" t="s">
        <v>3491</v>
      </c>
      <c r="D28" s="50" t="s">
        <v>4279</v>
      </c>
      <c r="E28" s="50" t="s">
        <v>1767</v>
      </c>
      <c r="F28" s="50" t="s">
        <v>4280</v>
      </c>
      <c r="G28" s="50" t="s">
        <v>1811</v>
      </c>
      <c r="H28" s="50" t="s">
        <v>4281</v>
      </c>
      <c r="I28" s="50" t="s">
        <v>1819</v>
      </c>
      <c r="J28" s="50" t="s">
        <v>4282</v>
      </c>
      <c r="K28" s="50" t="s">
        <v>1815</v>
      </c>
      <c r="L28" s="50" t="s">
        <v>4283</v>
      </c>
      <c r="M28" s="50" t="s">
        <v>1757</v>
      </c>
      <c r="N28" s="50" t="s">
        <v>4284</v>
      </c>
      <c r="O28" s="50" t="s">
        <v>1767</v>
      </c>
      <c r="P28" s="50" t="s">
        <v>4285</v>
      </c>
      <c r="Q28" s="50" t="s">
        <v>4135</v>
      </c>
      <c r="R28" s="50" t="s">
        <v>4286</v>
      </c>
      <c r="S28" s="50" t="s">
        <v>2720</v>
      </c>
      <c r="T28" s="50" t="s">
        <v>4287</v>
      </c>
      <c r="U28" s="50" t="s">
        <v>2548</v>
      </c>
      <c r="V28" s="50" t="s">
        <v>4288</v>
      </c>
      <c r="W28" s="50" t="s">
        <v>2056</v>
      </c>
      <c r="X28" s="52" t="s">
        <v>4289</v>
      </c>
    </row>
    <row r="29" spans="2:24" x14ac:dyDescent="0.25">
      <c r="B29" t="s">
        <v>4309</v>
      </c>
    </row>
  </sheetData>
  <mergeCells count="13">
    <mergeCell ref="C2:X2"/>
    <mergeCell ref="C8:X8"/>
    <mergeCell ref="C7:D7"/>
    <mergeCell ref="E7:F7"/>
    <mergeCell ref="G7:H7"/>
    <mergeCell ref="I7:J7"/>
    <mergeCell ref="K7:L7"/>
    <mergeCell ref="M7:N7"/>
    <mergeCell ref="O7:P7"/>
    <mergeCell ref="Q7:R7"/>
    <mergeCell ref="S7:T7"/>
    <mergeCell ref="U7:V7"/>
    <mergeCell ref="W7:X7"/>
  </mergeCells>
  <hyperlinks>
    <hyperlink ref="C2:J2" location="TOC!A1" display="TOC" xr:uid="{00000000-0004-0000-5000-000000000000}"/>
    <hyperlink ref="C2" location="'Table of contents'!A1" display="Table of Contents" xr:uid="{00000000-0004-0000-5000-000001000000}"/>
  </hyperlinks>
  <pageMargins left="0.7" right="0.7" top="0.75" bottom="0.75" header="0.3" footer="0.3"/>
  <pageSetup paperSize="9" orientation="portrait"/>
  <drawing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tabColor theme="9"/>
  </sheetPr>
  <dimension ref="B1:M13"/>
  <sheetViews>
    <sheetView showGridLines="0" showRowColHeaders="0" workbookViewId="0">
      <pane xSplit="2" ySplit="8" topLeftCell="C9" activePane="bottomRight" state="frozen"/>
      <selection pane="topRight" activeCell="B1" sqref="B1"/>
      <selection pane="bottomLeft" activeCell="A6" sqref="A6"/>
      <selection pane="bottomRight" activeCell="B13" sqref="B13"/>
    </sheetView>
  </sheetViews>
  <sheetFormatPr defaultColWidth="12" defaultRowHeight="10.5" x14ac:dyDescent="0.25"/>
  <cols>
    <col min="1" max="1" width="1.5" customWidth="1"/>
    <col min="2" max="2" width="35.875" customWidth="1"/>
  </cols>
  <sheetData>
    <row r="1" spans="2:13" ht="9" customHeight="1" x14ac:dyDescent="0.25"/>
    <row r="2" spans="2:13" ht="40" customHeight="1" x14ac:dyDescent="0.25">
      <c r="B2" s="46"/>
      <c r="C2" s="72" t="s">
        <v>0</v>
      </c>
      <c r="D2" s="73"/>
      <c r="E2" s="73"/>
      <c r="F2" s="73"/>
      <c r="G2" s="73"/>
      <c r="H2" s="73"/>
      <c r="I2" s="73"/>
      <c r="J2" s="74"/>
    </row>
    <row r="3" spans="2:13" ht="7" customHeight="1" x14ac:dyDescent="0.25">
      <c r="B3" s="23"/>
      <c r="J3" s="25"/>
    </row>
    <row r="4" spans="2:13" ht="13.5" customHeight="1" x14ac:dyDescent="0.3">
      <c r="B4" s="39" t="s">
        <v>4290</v>
      </c>
      <c r="J4" s="25"/>
    </row>
    <row r="5" spans="2:13" ht="12" customHeight="1" x14ac:dyDescent="0.25">
      <c r="B5" s="41" t="s">
        <v>28</v>
      </c>
      <c r="J5" s="25"/>
    </row>
    <row r="6" spans="2:13" ht="7" customHeight="1" x14ac:dyDescent="0.25">
      <c r="B6" s="40"/>
      <c r="C6" s="32"/>
      <c r="D6" s="33"/>
      <c r="E6" s="33"/>
      <c r="F6" s="33"/>
      <c r="G6" s="33"/>
      <c r="H6" s="33"/>
      <c r="I6" s="33"/>
      <c r="J6" s="53"/>
      <c r="K6" s="33"/>
      <c r="L6" s="33"/>
      <c r="M6" s="33"/>
    </row>
    <row r="7" spans="2:13" ht="12" customHeight="1" x14ac:dyDescent="0.25">
      <c r="B7" s="42"/>
      <c r="C7" s="79" t="s">
        <v>910</v>
      </c>
      <c r="D7" s="79" t="s">
        <v>910</v>
      </c>
      <c r="E7" s="79" t="s">
        <v>911</v>
      </c>
      <c r="F7" s="79" t="s">
        <v>911</v>
      </c>
      <c r="G7" s="79" t="s">
        <v>912</v>
      </c>
      <c r="H7" s="79" t="s">
        <v>912</v>
      </c>
      <c r="I7" s="79" t="s">
        <v>913</v>
      </c>
      <c r="J7" s="80" t="s">
        <v>913</v>
      </c>
    </row>
    <row r="8" spans="2:13" x14ac:dyDescent="0.25">
      <c r="B8" s="38"/>
      <c r="C8" s="75" t="s">
        <v>1560</v>
      </c>
      <c r="D8" s="76"/>
      <c r="E8" s="76"/>
      <c r="F8" s="76"/>
      <c r="G8" s="76"/>
      <c r="H8" s="76"/>
      <c r="I8" s="76"/>
      <c r="J8" s="81"/>
      <c r="K8" s="34"/>
      <c r="L8" s="34"/>
      <c r="M8" s="34"/>
    </row>
    <row r="9" spans="2:13" x14ac:dyDescent="0.25">
      <c r="B9" s="43" t="s">
        <v>1489</v>
      </c>
      <c r="C9" s="36" t="s">
        <v>3029</v>
      </c>
      <c r="D9" s="36" t="s">
        <v>4291</v>
      </c>
      <c r="E9" s="36" t="s">
        <v>2021</v>
      </c>
      <c r="F9" s="36" t="s">
        <v>4292</v>
      </c>
      <c r="G9" s="36" t="s">
        <v>2025</v>
      </c>
      <c r="H9" s="36" t="s">
        <v>4293</v>
      </c>
      <c r="I9" s="36" t="s">
        <v>1956</v>
      </c>
      <c r="J9" s="48" t="s">
        <v>4294</v>
      </c>
    </row>
    <row r="10" spans="2:13" x14ac:dyDescent="0.25">
      <c r="B10" s="44" t="s">
        <v>1493</v>
      </c>
      <c r="C10" s="35" t="s">
        <v>3000</v>
      </c>
      <c r="D10" s="35" t="s">
        <v>4295</v>
      </c>
      <c r="E10" s="35" t="s">
        <v>4296</v>
      </c>
      <c r="F10" s="35" t="s">
        <v>4297</v>
      </c>
      <c r="G10" s="35" t="s">
        <v>2062</v>
      </c>
      <c r="H10" s="35" t="s">
        <v>4298</v>
      </c>
      <c r="I10" s="35" t="s">
        <v>2390</v>
      </c>
      <c r="J10" s="47" t="s">
        <v>4299</v>
      </c>
    </row>
    <row r="11" spans="2:13" x14ac:dyDescent="0.25">
      <c r="B11" s="43" t="s">
        <v>1504</v>
      </c>
      <c r="C11" s="36" t="s">
        <v>2558</v>
      </c>
      <c r="D11" s="36" t="s">
        <v>4300</v>
      </c>
      <c r="E11" s="36" t="s">
        <v>2124</v>
      </c>
      <c r="F11" s="36" t="s">
        <v>4301</v>
      </c>
      <c r="G11" s="36" t="s">
        <v>1916</v>
      </c>
      <c r="H11" s="36" t="s">
        <v>4302</v>
      </c>
      <c r="I11" s="36" t="s">
        <v>2287</v>
      </c>
      <c r="J11" s="48" t="s">
        <v>4303</v>
      </c>
    </row>
    <row r="12" spans="2:13" x14ac:dyDescent="0.25">
      <c r="B12" s="51" t="s">
        <v>1512</v>
      </c>
      <c r="C12" s="50" t="s">
        <v>1927</v>
      </c>
      <c r="D12" s="50" t="s">
        <v>4304</v>
      </c>
      <c r="E12" s="50" t="s">
        <v>1908</v>
      </c>
      <c r="F12" s="50" t="s">
        <v>4305</v>
      </c>
      <c r="G12" s="50" t="s">
        <v>2594</v>
      </c>
      <c r="H12" s="50" t="s">
        <v>4306</v>
      </c>
      <c r="I12" s="50" t="s">
        <v>1939</v>
      </c>
      <c r="J12" s="52" t="s">
        <v>4307</v>
      </c>
    </row>
    <row r="13" spans="2:13" x14ac:dyDescent="0.25">
      <c r="B13" t="s">
        <v>4309</v>
      </c>
    </row>
  </sheetData>
  <mergeCells count="6">
    <mergeCell ref="C2:J2"/>
    <mergeCell ref="C8:J8"/>
    <mergeCell ref="C7:D7"/>
    <mergeCell ref="E7:F7"/>
    <mergeCell ref="G7:H7"/>
    <mergeCell ref="I7:J7"/>
  </mergeCells>
  <hyperlinks>
    <hyperlink ref="C2:J2" location="TOC!A1" display="TOC" xr:uid="{00000000-0004-0000-5100-000000000000}"/>
    <hyperlink ref="C2" location="'Table of contents'!A1" display="Table of Contents" xr:uid="{00000000-0004-0000-5100-000001000000}"/>
  </hyperlinks>
  <pageMargins left="0.7" right="0.7" top="0.75" bottom="0.75" header="0.3" footer="0.3"/>
  <pageSetup paperSize="9" orientation="portrait"/>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9"/>
  </sheetPr>
  <dimension ref="B1:Z11"/>
  <sheetViews>
    <sheetView showGridLines="0" showRowColHeaders="0" workbookViewId="0">
      <pane xSplit="2" ySplit="8" topLeftCell="C9" activePane="bottomRight" state="frozen"/>
      <selection pane="topRight" activeCell="B1" sqref="B1"/>
      <selection pane="bottomLeft" activeCell="A6" sqref="A6"/>
      <selection pane="bottomRight" activeCell="B2" sqref="B2"/>
    </sheetView>
  </sheetViews>
  <sheetFormatPr defaultColWidth="12" defaultRowHeight="10.5" x14ac:dyDescent="0.25"/>
  <cols>
    <col min="1" max="1" width="1.5" customWidth="1"/>
    <col min="2" max="2" width="35.875" customWidth="1"/>
  </cols>
  <sheetData>
    <row r="1" spans="2:26" ht="9" customHeight="1" x14ac:dyDescent="0.25"/>
    <row r="2" spans="2:26" ht="40" customHeight="1" x14ac:dyDescent="0.25">
      <c r="B2" s="46"/>
      <c r="C2" s="72" t="s">
        <v>0</v>
      </c>
      <c r="D2" s="73"/>
      <c r="E2" s="73"/>
      <c r="F2" s="73"/>
      <c r="G2" s="73"/>
      <c r="H2" s="73"/>
      <c r="I2" s="73"/>
      <c r="J2" s="73"/>
      <c r="K2" s="73"/>
      <c r="L2" s="73"/>
      <c r="M2" s="73"/>
      <c r="N2" s="73"/>
      <c r="O2" s="73"/>
      <c r="P2" s="73"/>
      <c r="Q2" s="73"/>
      <c r="R2" s="73"/>
      <c r="S2" s="73"/>
      <c r="T2" s="73"/>
      <c r="U2" s="73"/>
      <c r="V2" s="73"/>
      <c r="W2" s="73"/>
      <c r="X2" s="73"/>
      <c r="Y2" s="73"/>
      <c r="Z2" s="74"/>
    </row>
    <row r="3" spans="2:26" ht="7" customHeight="1" x14ac:dyDescent="0.25">
      <c r="B3" s="23"/>
      <c r="Z3" s="25"/>
    </row>
    <row r="4" spans="2:26" ht="13.5" customHeight="1" x14ac:dyDescent="0.3">
      <c r="B4" s="39" t="s">
        <v>304</v>
      </c>
      <c r="Z4" s="25"/>
    </row>
    <row r="5" spans="2:26" ht="12" customHeight="1" x14ac:dyDescent="0.25">
      <c r="B5" s="41" t="s">
        <v>28</v>
      </c>
      <c r="Z5" s="25"/>
    </row>
    <row r="6" spans="2:26" ht="7" customHeight="1" x14ac:dyDescent="0.25">
      <c r="B6" s="40"/>
      <c r="C6" s="32"/>
      <c r="D6" s="33"/>
      <c r="E6" s="33"/>
      <c r="F6" s="33"/>
      <c r="G6" s="33"/>
      <c r="H6" s="33"/>
      <c r="I6" s="33"/>
      <c r="J6" s="33"/>
      <c r="K6" s="33"/>
      <c r="L6" s="33"/>
      <c r="M6" s="33"/>
      <c r="Z6" s="25"/>
    </row>
    <row r="7" spans="2:26" ht="12" customHeight="1" x14ac:dyDescent="0.25">
      <c r="B7" s="42"/>
      <c r="C7" s="79" t="s">
        <v>66</v>
      </c>
      <c r="D7" s="79" t="s">
        <v>67</v>
      </c>
      <c r="E7" s="79" t="s">
        <v>68</v>
      </c>
      <c r="F7" s="79" t="s">
        <v>69</v>
      </c>
      <c r="G7" s="79" t="s">
        <v>70</v>
      </c>
      <c r="H7" s="79" t="s">
        <v>71</v>
      </c>
      <c r="I7" s="79" t="s">
        <v>72</v>
      </c>
      <c r="J7" s="79" t="s">
        <v>73</v>
      </c>
      <c r="K7" s="79" t="s">
        <v>74</v>
      </c>
      <c r="L7" s="79" t="s">
        <v>75</v>
      </c>
      <c r="M7" s="79" t="s">
        <v>76</v>
      </c>
      <c r="N7" s="79" t="s">
        <v>77</v>
      </c>
      <c r="O7" s="79" t="s">
        <v>78</v>
      </c>
      <c r="P7" s="79" t="s">
        <v>79</v>
      </c>
      <c r="Q7" s="79" t="s">
        <v>80</v>
      </c>
      <c r="R7" s="79" t="s">
        <v>81</v>
      </c>
      <c r="S7" s="79" t="s">
        <v>82</v>
      </c>
      <c r="T7" s="79" t="s">
        <v>83</v>
      </c>
      <c r="U7" s="79" t="s">
        <v>84</v>
      </c>
      <c r="V7" s="79" t="s">
        <v>85</v>
      </c>
      <c r="W7" s="79" t="s">
        <v>86</v>
      </c>
      <c r="X7" s="79" t="s">
        <v>87</v>
      </c>
      <c r="Y7" s="79" t="s">
        <v>88</v>
      </c>
      <c r="Z7" s="80" t="s">
        <v>89</v>
      </c>
    </row>
    <row r="8" spans="2:26" x14ac:dyDescent="0.25">
      <c r="B8" s="38"/>
      <c r="C8" s="75" t="s">
        <v>65</v>
      </c>
      <c r="D8" s="76"/>
      <c r="E8" s="76"/>
      <c r="F8" s="76"/>
      <c r="G8" s="76"/>
      <c r="H8" s="76"/>
      <c r="I8" s="76"/>
      <c r="J8" s="76"/>
      <c r="K8" s="76"/>
      <c r="L8" s="76"/>
      <c r="M8" s="76"/>
      <c r="N8" s="77"/>
      <c r="O8" s="77"/>
      <c r="P8" s="77"/>
      <c r="Q8" s="77"/>
      <c r="R8" s="77"/>
      <c r="S8" s="77"/>
      <c r="T8" s="77"/>
      <c r="U8" s="77"/>
      <c r="V8" s="77"/>
      <c r="W8" s="77"/>
      <c r="X8" s="77"/>
      <c r="Y8" s="77"/>
      <c r="Z8" s="78"/>
    </row>
    <row r="9" spans="2:26" x14ac:dyDescent="0.25">
      <c r="B9" s="43" t="s">
        <v>305</v>
      </c>
      <c r="C9" s="36" t="s">
        <v>306</v>
      </c>
      <c r="D9" s="36" t="s">
        <v>307</v>
      </c>
      <c r="E9" s="36" t="s">
        <v>308</v>
      </c>
      <c r="F9" s="36" t="s">
        <v>309</v>
      </c>
      <c r="G9" s="36" t="s">
        <v>310</v>
      </c>
      <c r="H9" s="36" t="s">
        <v>311</v>
      </c>
      <c r="I9" s="36" t="s">
        <v>312</v>
      </c>
      <c r="J9" s="36" t="s">
        <v>313</v>
      </c>
      <c r="K9" s="36" t="s">
        <v>314</v>
      </c>
      <c r="L9" s="36" t="s">
        <v>315</v>
      </c>
      <c r="M9" s="36" t="s">
        <v>316</v>
      </c>
      <c r="N9" s="36" t="s">
        <v>317</v>
      </c>
      <c r="O9" s="36" t="s">
        <v>318</v>
      </c>
      <c r="P9" s="36" t="s">
        <v>319</v>
      </c>
      <c r="Q9" s="36" t="s">
        <v>320</v>
      </c>
      <c r="R9" s="36" t="s">
        <v>321</v>
      </c>
      <c r="S9" s="36" t="s">
        <v>318</v>
      </c>
      <c r="T9" s="36" t="s">
        <v>322</v>
      </c>
      <c r="U9" s="36" t="s">
        <v>323</v>
      </c>
      <c r="V9" s="36" t="s">
        <v>324</v>
      </c>
      <c r="W9" s="36" t="s">
        <v>324</v>
      </c>
      <c r="X9" s="36" t="s">
        <v>325</v>
      </c>
      <c r="Y9" s="36" t="s">
        <v>326</v>
      </c>
      <c r="Z9" s="48" t="s">
        <v>327</v>
      </c>
    </row>
    <row r="10" spans="2:26" x14ac:dyDescent="0.25">
      <c r="B10" s="44" t="s">
        <v>328</v>
      </c>
      <c r="C10" s="35" t="s">
        <v>329</v>
      </c>
      <c r="D10" s="35" t="s">
        <v>330</v>
      </c>
      <c r="E10" s="35" t="s">
        <v>331</v>
      </c>
      <c r="F10" s="35" t="s">
        <v>332</v>
      </c>
      <c r="G10" s="35" t="s">
        <v>333</v>
      </c>
      <c r="H10" s="35" t="s">
        <v>334</v>
      </c>
      <c r="I10" s="35" t="s">
        <v>331</v>
      </c>
      <c r="J10" s="35" t="s">
        <v>335</v>
      </c>
      <c r="K10" s="35" t="s">
        <v>336</v>
      </c>
      <c r="L10" s="35" t="s">
        <v>337</v>
      </c>
      <c r="M10" s="35" t="s">
        <v>338</v>
      </c>
      <c r="N10" s="35" t="s">
        <v>259</v>
      </c>
      <c r="O10" s="35" t="s">
        <v>339</v>
      </c>
      <c r="P10" s="35" t="s">
        <v>340</v>
      </c>
      <c r="Q10" s="35" t="s">
        <v>118</v>
      </c>
      <c r="R10" s="35" t="s">
        <v>341</v>
      </c>
      <c r="S10" s="35" t="s">
        <v>342</v>
      </c>
      <c r="T10" s="35" t="s">
        <v>343</v>
      </c>
      <c r="U10" s="35" t="s">
        <v>344</v>
      </c>
      <c r="V10" s="35" t="s">
        <v>345</v>
      </c>
      <c r="W10" s="35" t="s">
        <v>346</v>
      </c>
      <c r="X10" s="35" t="s">
        <v>347</v>
      </c>
      <c r="Y10" s="35" t="s">
        <v>348</v>
      </c>
      <c r="Z10" s="47" t="s">
        <v>349</v>
      </c>
    </row>
    <row r="11" spans="2:26" x14ac:dyDescent="0.25">
      <c r="B11" s="45" t="s">
        <v>37</v>
      </c>
      <c r="C11" s="37" t="s">
        <v>350</v>
      </c>
      <c r="D11" s="37" t="s">
        <v>351</v>
      </c>
      <c r="E11" s="37" t="s">
        <v>352</v>
      </c>
      <c r="F11" s="37" t="s">
        <v>353</v>
      </c>
      <c r="G11" s="37" t="s">
        <v>354</v>
      </c>
      <c r="H11" s="37" t="s">
        <v>270</v>
      </c>
      <c r="I11" s="37" t="s">
        <v>355</v>
      </c>
      <c r="J11" s="37" t="s">
        <v>356</v>
      </c>
      <c r="K11" s="37" t="s">
        <v>302</v>
      </c>
      <c r="L11" s="37" t="s">
        <v>357</v>
      </c>
      <c r="M11" s="37" t="s">
        <v>358</v>
      </c>
      <c r="N11" s="37" t="s">
        <v>359</v>
      </c>
      <c r="O11" s="37" t="s">
        <v>360</v>
      </c>
      <c r="P11" s="37" t="s">
        <v>361</v>
      </c>
      <c r="Q11" s="37" t="s">
        <v>362</v>
      </c>
      <c r="R11" s="37" t="s">
        <v>363</v>
      </c>
      <c r="S11" s="37" t="s">
        <v>364</v>
      </c>
      <c r="T11" s="37" t="s">
        <v>365</v>
      </c>
      <c r="U11" s="37" t="s">
        <v>366</v>
      </c>
      <c r="V11" s="37" t="s">
        <v>367</v>
      </c>
      <c r="W11" s="37" t="s">
        <v>368</v>
      </c>
      <c r="X11" s="37" t="s">
        <v>369</v>
      </c>
      <c r="Y11" s="37" t="s">
        <v>370</v>
      </c>
      <c r="Z11" s="49" t="s">
        <v>371</v>
      </c>
    </row>
  </sheetData>
  <mergeCells count="26">
    <mergeCell ref="V7"/>
    <mergeCell ref="W7"/>
    <mergeCell ref="X7"/>
    <mergeCell ref="Y7"/>
    <mergeCell ref="Z7"/>
    <mergeCell ref="Q7"/>
    <mergeCell ref="R7"/>
    <mergeCell ref="S7"/>
    <mergeCell ref="T7"/>
    <mergeCell ref="U7"/>
    <mergeCell ref="C2:Z2"/>
    <mergeCell ref="C8:Z8"/>
    <mergeCell ref="C7"/>
    <mergeCell ref="D7"/>
    <mergeCell ref="E7"/>
    <mergeCell ref="F7"/>
    <mergeCell ref="G7"/>
    <mergeCell ref="H7"/>
    <mergeCell ref="I7"/>
    <mergeCell ref="J7"/>
    <mergeCell ref="K7"/>
    <mergeCell ref="L7"/>
    <mergeCell ref="M7"/>
    <mergeCell ref="N7"/>
    <mergeCell ref="O7"/>
    <mergeCell ref="P7"/>
  </mergeCells>
  <hyperlinks>
    <hyperlink ref="C2:J2" location="TOC!A1" display="TOC" xr:uid="{00000000-0004-0000-0800-000000000000}"/>
    <hyperlink ref="C2" location="'Table of contents'!A1" display="Table of Contents" xr:uid="{00000000-0004-0000-0800-000001000000}"/>
  </hyperlinks>
  <pageMargins left="0.7" right="0.7" top="0.75" bottom="0.75" header="0.3" footer="0.3"/>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82</vt:i4>
      </vt:variant>
    </vt:vector>
  </HeadingPairs>
  <TitlesOfParts>
    <vt:vector size="82" baseType="lpstr">
      <vt:lpstr>Title</vt:lpstr>
      <vt:lpstr>Table of contents</vt:lpstr>
      <vt:lpstr>Gender and sex</vt:lpstr>
      <vt:lpstr>About the data</vt:lpstr>
      <vt:lpstr>Definitions</vt:lpstr>
      <vt:lpstr>Meas51001</vt:lpstr>
      <vt:lpstr>Meas51002</vt:lpstr>
      <vt:lpstr>Meas51003</vt:lpstr>
      <vt:lpstr>Meas51004</vt:lpstr>
      <vt:lpstr>Meas51005</vt:lpstr>
      <vt:lpstr>Meas51006</vt:lpstr>
      <vt:lpstr>Meas51007</vt:lpstr>
      <vt:lpstr>Meas51008</vt:lpstr>
      <vt:lpstr>Meas51009</vt:lpstr>
      <vt:lpstr>Meas51010</vt:lpstr>
      <vt:lpstr>Meas51011</vt:lpstr>
      <vt:lpstr>Meas51012</vt:lpstr>
      <vt:lpstr>Meas51013</vt:lpstr>
      <vt:lpstr>Meas51014</vt:lpstr>
      <vt:lpstr>Meas51015</vt:lpstr>
      <vt:lpstr>Meas51016</vt:lpstr>
      <vt:lpstr>Meas51017</vt:lpstr>
      <vt:lpstr>Meas51018</vt:lpstr>
      <vt:lpstr>Meas51019</vt:lpstr>
      <vt:lpstr>Meas51020</vt:lpstr>
      <vt:lpstr>Meas51021</vt:lpstr>
      <vt:lpstr>Meas51023</vt:lpstr>
      <vt:lpstr>Meas51024</vt:lpstr>
      <vt:lpstr>Meas51025</vt:lpstr>
      <vt:lpstr>Meas51026</vt:lpstr>
      <vt:lpstr>Meas51027</vt:lpstr>
      <vt:lpstr>Meas51028</vt:lpstr>
      <vt:lpstr>Meas51029</vt:lpstr>
      <vt:lpstr>Meas51030</vt:lpstr>
      <vt:lpstr>Meas51031</vt:lpstr>
      <vt:lpstr>Meas51032</vt:lpstr>
      <vt:lpstr>Meas51033</vt:lpstr>
      <vt:lpstr>Meas51034</vt:lpstr>
      <vt:lpstr>Meas51035</vt:lpstr>
      <vt:lpstr>Meas51036</vt:lpstr>
      <vt:lpstr>Meas51037</vt:lpstr>
      <vt:lpstr>Meas51038</vt:lpstr>
      <vt:lpstr>Meas51039</vt:lpstr>
      <vt:lpstr>Meas52001</vt:lpstr>
      <vt:lpstr>Meas52002</vt:lpstr>
      <vt:lpstr>Meas52003</vt:lpstr>
      <vt:lpstr>Meas52004</vt:lpstr>
      <vt:lpstr>Meas52005</vt:lpstr>
      <vt:lpstr>Meas52006</vt:lpstr>
      <vt:lpstr>Meas52007</vt:lpstr>
      <vt:lpstr>Meas52008</vt:lpstr>
      <vt:lpstr>Meas52009</vt:lpstr>
      <vt:lpstr>Meas52010</vt:lpstr>
      <vt:lpstr>Meas52011</vt:lpstr>
      <vt:lpstr>Meas52012</vt:lpstr>
      <vt:lpstr>Meas52013</vt:lpstr>
      <vt:lpstr>Meas52014</vt:lpstr>
      <vt:lpstr>Meas52015</vt:lpstr>
      <vt:lpstr>Meas52016</vt:lpstr>
      <vt:lpstr>Meas52017</vt:lpstr>
      <vt:lpstr>Meas52018</vt:lpstr>
      <vt:lpstr>Meas52019</vt:lpstr>
      <vt:lpstr>Meas52020</vt:lpstr>
      <vt:lpstr>Meas52021</vt:lpstr>
      <vt:lpstr>Meas52022</vt:lpstr>
      <vt:lpstr>Meas52023</vt:lpstr>
      <vt:lpstr>Meas52024</vt:lpstr>
      <vt:lpstr>Meas52025</vt:lpstr>
      <vt:lpstr>Meas52026</vt:lpstr>
      <vt:lpstr>Meas52027</vt:lpstr>
      <vt:lpstr>Meas52028</vt:lpstr>
      <vt:lpstr>Meas52029</vt:lpstr>
      <vt:lpstr>Meas52030</vt:lpstr>
      <vt:lpstr>Meas52031</vt:lpstr>
      <vt:lpstr>Meas52032</vt:lpstr>
      <vt:lpstr>Meas52033</vt:lpstr>
      <vt:lpstr>Meas52034</vt:lpstr>
      <vt:lpstr>Meas52035</vt:lpstr>
      <vt:lpstr>Meas52036</vt:lpstr>
      <vt:lpstr>Meas52037</vt:lpstr>
      <vt:lpstr>Meas52038</vt:lpstr>
      <vt:lpstr>Meas52039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Whitfield, Aidan (Health)</dc:creator>
  <cp:lastModifiedBy>Chopra, Anjali</cp:lastModifiedBy>
  <dcterms:created xsi:type="dcterms:W3CDTF">2024-04-01T23:00:38Z</dcterms:created>
  <dcterms:modified xsi:type="dcterms:W3CDTF">2026-07-17T02:24:01Z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9af8531-eb46-4968-8cb3-105d2f5ea87e_Enabled">
    <vt:lpwstr>true</vt:lpwstr>
  </property>
  <property fmtid="{D5CDD505-2E9C-101B-9397-08002B2CF9AE}" pid="3" name="MSIP_Label_69af8531-eb46-4968-8cb3-105d2f5ea87e_SetDate">
    <vt:lpwstr>2026-07-16T00:17:41Z</vt:lpwstr>
  </property>
  <property fmtid="{D5CDD505-2E9C-101B-9397-08002B2CF9AE}" pid="4" name="MSIP_Label_69af8531-eb46-4968-8cb3-105d2f5ea87e_Method">
    <vt:lpwstr>Standard</vt:lpwstr>
  </property>
  <property fmtid="{D5CDD505-2E9C-101B-9397-08002B2CF9AE}" pid="5" name="MSIP_Label_69af8531-eb46-4968-8cb3-105d2f5ea87e_Name">
    <vt:lpwstr>Official - No Marking</vt:lpwstr>
  </property>
  <property fmtid="{D5CDD505-2E9C-101B-9397-08002B2CF9AE}" pid="6" name="MSIP_Label_69af8531-eb46-4968-8cb3-105d2f5ea87e_SiteId">
    <vt:lpwstr>b46c1908-0334-4236-b978-585ee88e4199</vt:lpwstr>
  </property>
  <property fmtid="{D5CDD505-2E9C-101B-9397-08002B2CF9AE}" pid="7" name="MSIP_Label_69af8531-eb46-4968-8cb3-105d2f5ea87e_ActionId">
    <vt:lpwstr>fcef9738-c5f8-41ad-81aa-82486ec3a616</vt:lpwstr>
  </property>
  <property fmtid="{D5CDD505-2E9C-101B-9397-08002B2CF9AE}" pid="8" name="MSIP_Label_69af8531-eb46-4968-8cb3-105d2f5ea87e_ContentBits">
    <vt:lpwstr>0</vt:lpwstr>
  </property>
  <property fmtid="{D5CDD505-2E9C-101B-9397-08002B2CF9AE}" pid="9" name="MSIP_Label_69af8531-eb46-4968-8cb3-105d2f5ea87e_Tag">
    <vt:lpwstr>10, 3, 0, 1</vt:lpwstr>
  </property>
</Properties>
</file>